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2" firstSheet="4" activeTab="9"/>
  </bookViews>
  <sheets>
    <sheet name="Титул, п.п.1-4" sheetId="1" r:id="rId1"/>
    <sheet name="таблица 1" sheetId="2" r:id="rId2"/>
    <sheet name="таблица 2 (доходы18)" sheetId="3" r:id="rId3"/>
    <sheet name="таблица 2 (доходы) 19" sheetId="4" r:id="rId4"/>
    <sheet name="таблица 2 (доходы) (20)" sheetId="5" r:id="rId5"/>
    <sheet name="таблица 2 (расходы)" sheetId="6" r:id="rId6"/>
    <sheet name="таблица 2 (расходы) (19)" sheetId="7" r:id="rId7"/>
    <sheet name="таблица 2 (расходы) (20)" sheetId="8" r:id="rId8"/>
    <sheet name="таблица 2.1" sheetId="9" r:id="rId9"/>
    <sheet name="таблица 3" sheetId="10" r:id="rId10"/>
  </sheets>
  <definedNames>
    <definedName name="OLE_LINK1" localSheetId="1">'таблица 1'!#REF!</definedName>
    <definedName name="OLE_LINK1" localSheetId="0">'Титул, п.п.1-4'!#REF!</definedName>
    <definedName name="_xlnm.Print_Area" localSheetId="7">'таблица 2 (расходы) (20)'!$A$1:$H$61</definedName>
  </definedNames>
  <calcPr fullCalcOnLoad="1"/>
</workbook>
</file>

<file path=xl/sharedStrings.xml><?xml version="1.0" encoding="utf-8"?>
<sst xmlns="http://schemas.openxmlformats.org/spreadsheetml/2006/main" count="806" uniqueCount="252">
  <si>
    <t>в том числе:</t>
  </si>
  <si>
    <t>из них:</t>
  </si>
  <si>
    <t>Наименование показателя</t>
  </si>
  <si>
    <t>Субсидии на выполнение муниципального задания:</t>
  </si>
  <si>
    <t>собственные средства бюджета города</t>
  </si>
  <si>
    <t xml:space="preserve">субвенция на обеспечение государственных гарантий прав граждан на получение общедоступного и бесплатного дошкольного, начального, общего, основного общего, среднего (полного) общего и дополнительного образования </t>
  </si>
  <si>
    <t>1. Предоставление общедоступного и бесплатного дошкольного образования и содержания  детей в общеобразовательных учреждениях, реализующих программы дошкольного образования</t>
  </si>
  <si>
    <t xml:space="preserve">2. Предоставление общедоступного и бесплатного начального общего, основного общего, среднего (полного) общего образования  в общеобразовательных учреждениях различного вида, </t>
  </si>
  <si>
    <t>3. предоставление дополнительного образования в учреждениях образования различных видов и типов</t>
  </si>
  <si>
    <t>5. родительская плата за содержание детей в детских дошкольных учреждений</t>
  </si>
  <si>
    <t xml:space="preserve">    </t>
  </si>
  <si>
    <t xml:space="preserve">                                                                                                                                                                 Приложение  № 1</t>
  </si>
  <si>
    <t xml:space="preserve">                                                                                 к  Порядку составления  и  утверждения    плана     финансово-</t>
  </si>
  <si>
    <t xml:space="preserve">                                                                                           хозяйственной деятельности  муниципальных бюджетных</t>
  </si>
  <si>
    <t xml:space="preserve">                                                                                                                  и автономных    учреждений города Твери </t>
  </si>
  <si>
    <t xml:space="preserve">     </t>
  </si>
  <si>
    <t xml:space="preserve">                                                                                "Утверждаю"</t>
  </si>
  <si>
    <t xml:space="preserve">                                                                                 Начальник</t>
  </si>
  <si>
    <t xml:space="preserve">                                                                          (наименование отраслевого (функционального) органа,</t>
  </si>
  <si>
    <t xml:space="preserve">                                                                              выполняющего функции и полномочия учредителя)</t>
  </si>
  <si>
    <t xml:space="preserve">                                                                               _____________               ___________________               </t>
  </si>
  <si>
    <t xml:space="preserve">                                                                                  (подпись)                         (расшифровка подписи)</t>
  </si>
  <si>
    <t xml:space="preserve">                                                                                                "______"    _______________20____г.</t>
  </si>
  <si>
    <t xml:space="preserve">                                                                                                                                        Единицы измерения    руб.</t>
  </si>
  <si>
    <t xml:space="preserve"> </t>
  </si>
  <si>
    <t xml:space="preserve">                 1. Цели деятельности учреждения:</t>
  </si>
  <si>
    <t xml:space="preserve">                                         3. Перечень услуг (работ), относящихся в соответствии с уставом к основным </t>
  </si>
  <si>
    <t xml:space="preserve">                                       видам деятельности учреждения, предоставление которых для физических и</t>
  </si>
  <si>
    <t xml:space="preserve">                  юридических лиц осуществляется за плату:</t>
  </si>
  <si>
    <t xml:space="preserve">   </t>
  </si>
  <si>
    <t>НАИМЕНОВАНИЕ ПОКАЗАТЕЛЯ</t>
  </si>
  <si>
    <t>СУММА</t>
  </si>
  <si>
    <t>1. Нефинансовые активы, всего</t>
  </si>
  <si>
    <t>2. Финансовые активы, всего</t>
  </si>
  <si>
    <t>3. Обязательства  всего,</t>
  </si>
  <si>
    <t>Приложение на __________л.</t>
  </si>
  <si>
    <t>"_____"__________________201__г.</t>
  </si>
  <si>
    <t xml:space="preserve">                                                                                (подпись)                                        (расшифровка подписи)</t>
  </si>
  <si>
    <t>Афонина Н.А.</t>
  </si>
  <si>
    <t>Управления образования администрации города Твери</t>
  </si>
  <si>
    <r>
      <t xml:space="preserve">                                                                                                                                   ИНН </t>
    </r>
    <r>
      <rPr>
        <u val="single"/>
        <sz val="12"/>
        <rFont val="Times New Roman"/>
        <family val="1"/>
      </rPr>
      <t>6902025910</t>
    </r>
    <r>
      <rPr>
        <sz val="12"/>
        <rFont val="Times New Roman"/>
        <family val="1"/>
      </rPr>
      <t xml:space="preserve"> </t>
    </r>
  </si>
  <si>
    <r>
      <t xml:space="preserve">                                                                                                                                   КПП </t>
    </r>
    <r>
      <rPr>
        <u val="single"/>
        <sz val="12"/>
        <rFont val="Times New Roman"/>
        <family val="1"/>
      </rPr>
      <t>695201001</t>
    </r>
  </si>
  <si>
    <r>
      <t xml:space="preserve">                                                                                                                                    </t>
    </r>
    <r>
      <rPr>
        <u val="single"/>
        <sz val="12"/>
        <rFont val="Times New Roman"/>
        <family val="1"/>
      </rPr>
      <t>ОКПО 503 524 54</t>
    </r>
  </si>
  <si>
    <t>Муниципальное общеобразовательное учреждение "Средняя общеобразовательная школа №50"</t>
  </si>
  <si>
    <t xml:space="preserve"> (МОУ СОШ № 50)</t>
  </si>
  <si>
    <t>Управление образования администрации города Твери</t>
  </si>
  <si>
    <r>
      <t xml:space="preserve">Руководитель учреждения        ___________________  </t>
    </r>
    <r>
      <rPr>
        <u val="single"/>
        <sz val="10"/>
        <rFont val="Arial"/>
        <family val="2"/>
      </rPr>
      <t>Близнецова Н.В.</t>
    </r>
  </si>
  <si>
    <r>
      <t xml:space="preserve">Главный бухгалтер учреждения ___________________ </t>
    </r>
    <r>
      <rPr>
        <u val="single"/>
        <sz val="10"/>
        <rFont val="Arial"/>
        <family val="2"/>
      </rPr>
      <t>Лепшина Е.В.</t>
    </r>
  </si>
  <si>
    <r>
      <t xml:space="preserve">Исполнитель                              ___________________  </t>
    </r>
    <r>
      <rPr>
        <u val="single"/>
        <sz val="10"/>
        <rFont val="Arial"/>
        <family val="2"/>
      </rPr>
      <t>Лепшина Е.В.</t>
    </r>
  </si>
  <si>
    <t>тел. 56-34-20</t>
  </si>
  <si>
    <t>170039, г.Тверь, 1-й переулок Вагонников, д.5</t>
  </si>
  <si>
    <t>Юридическим и физическим лицам платные дополнительные образовательные услуги предоставляются Учреждением на основе заключаемого договора.</t>
  </si>
  <si>
    <r>
      <t xml:space="preserve">                           </t>
    </r>
    <r>
      <rPr>
        <sz val="8"/>
        <rFont val="Times New Roman"/>
        <family val="1"/>
      </rPr>
      <t xml:space="preserve">      (наименование органа,выполняющего функции и полномочия учредителя)</t>
    </r>
  </si>
  <si>
    <r>
      <t xml:space="preserve">                         </t>
    </r>
    <r>
      <rPr>
        <sz val="8"/>
        <rFont val="Times New Roman"/>
        <family val="1"/>
      </rPr>
      <t xml:space="preserve">        (полное и краткое наименование муниципального учреждения)</t>
    </r>
  </si>
  <si>
    <t xml:space="preserve">                                 Адрес фактического местонахождения учреждения:</t>
  </si>
  <si>
    <t>3. Организация отдыха детей в каникулярное время в образовательных учреждениях различных видов и типов</t>
  </si>
  <si>
    <t>Субсидия на обеспечение отдыха детей в каникулярное время в образовательных учреждениях различных видов и типов</t>
  </si>
  <si>
    <t>еденица измерения</t>
  </si>
  <si>
    <t>планируемый финансовый год</t>
  </si>
  <si>
    <t>всего</t>
  </si>
  <si>
    <t>Среднесписочная численность</t>
  </si>
  <si>
    <t>чел.</t>
  </si>
  <si>
    <t>Среднемесячная заработная плата персонала, включая руководителя</t>
  </si>
  <si>
    <t>руб.</t>
  </si>
  <si>
    <t>тыс.руб.</t>
  </si>
  <si>
    <t>Количество потребителей, пользующихся услугами учреждения на бесплатной основе</t>
  </si>
  <si>
    <t>ед.</t>
  </si>
  <si>
    <t>Количество потребителей, пользующихся услугами учреждения на платной основе</t>
  </si>
  <si>
    <t>1. предоставление  дошкольного образования и содержания  детей в общеобразовательных учреждениях, реализующих программы дошкольного образования на платной основе</t>
  </si>
  <si>
    <t xml:space="preserve">2. предоставление начального общего, основного общего, среднего (полного) общего образования  в общеобразовательных учреждениях различного вида на платной основе, </t>
  </si>
  <si>
    <t>1. Субсидия на реализацию мероприятий по предложениям жителей города Твери (001.001.001 011.25.0000 )</t>
  </si>
  <si>
    <t>6. Субсидия на организацию обеспечения учащихся начальных классов муниципальных общеобразовательных учреждений горячим питанием, за счет средств областного бюджета                        (005.002.003 011.61.0000 )</t>
  </si>
  <si>
    <t>2. Субсидия на осуществление комплекса мер по обеспечению теплового режима и энергосбережения                           (001.001.001 011.19.0000)</t>
  </si>
  <si>
    <t>3. Субсидия на обеспечение комплексной безопасности зданий и помещений образовательных учреждений                              (001.001.001 011.18.0000)</t>
  </si>
  <si>
    <t>4. Субсидия на совершенствование условий организации питания школьников                                                                         (001.001.001. 011.17.0000)</t>
  </si>
  <si>
    <t>из них:                                                                                                         1.1.недвижимое имущество, всего</t>
  </si>
  <si>
    <t>1.1.1. остаточная стоимость недвижимого  имущества</t>
  </si>
  <si>
    <t>1.2.особо ценное движимое имущество</t>
  </si>
  <si>
    <t>1.2.1.  в том числе:                                                                                                 остаточная стоимость особо ценного движимого  имущества</t>
  </si>
  <si>
    <t>8.Субсидия на социальную поддержку семей с детьми (в рамках реализации МП "Социальная поддержка населения города Твери") (001.001.001. 11.26.0000)</t>
  </si>
  <si>
    <t>7.Субсидия на реализацию мероприятий по обращениям, поступающим к депутатам Законодательного собрания Тверской области за счет средств областного бюджета (007.001.003. 011.66.0000)</t>
  </si>
  <si>
    <t>6.Возмещение коммунальных услуг</t>
  </si>
  <si>
    <t>7.Доходы за счет средств, поступающих из Департамента социальной защиты населения Тверской области, на организацию питания детей из семей, находящихся в трудной жизненной ситуации</t>
  </si>
  <si>
    <t>4. организация отдыха детей в каникулярное время в образовательных учреждениях различных видов и типов (род.плата)</t>
  </si>
  <si>
    <t>2.1.Занимательная математика для учащихся начальных классов</t>
  </si>
  <si>
    <t>2.2.Занимательная грамматика для учащихся начальных классов</t>
  </si>
  <si>
    <t>2.3.Основы сценического искусства для учащихся начальной и средней школы</t>
  </si>
  <si>
    <t>2.4.Коммуникативный английский для учащихся 2-4 классов</t>
  </si>
  <si>
    <t>2.5.Информатика в младших классах</t>
  </si>
  <si>
    <t>2.6.Студия натурного и композиционного рисунка и живописи «Кораблик»</t>
  </si>
  <si>
    <t>2.7.Подготовка дошкольников к школе с учетом формирования компонентов учебной деятельности</t>
  </si>
  <si>
    <t>Таблица 2</t>
  </si>
  <si>
    <t>код строки</t>
  </si>
  <si>
    <t>Код бюджетной классификации Россиийской Федерации (код субсидии)</t>
  </si>
  <si>
    <t>Объем финансового обеспечения, руб.                                          (с точностью до двух знаков после запятой - 0,00)</t>
  </si>
  <si>
    <t>Всего</t>
  </si>
  <si>
    <t>субсидия на финансовое обеспечение выполнения муниципального задания</t>
  </si>
  <si>
    <t>Субсидия на иные цели (в соответствии с абзацем вторым пункта 1 статьи 78.1 Бюджетного кодекса Российской Федерации)</t>
  </si>
  <si>
    <t>Поступления от оказания услуг (выполнения работ) на платной основе и от приносящей доход деятельности</t>
  </si>
  <si>
    <t>из них гранты</t>
  </si>
  <si>
    <t>Поступления от доходов, всего:</t>
  </si>
  <si>
    <t>х</t>
  </si>
  <si>
    <t>доходы от собственности</t>
  </si>
  <si>
    <t>доходы от штрафов, пеней, иных сумм принудительного изъятия</t>
  </si>
  <si>
    <t>иные субсидии, предоставленные из бюджета</t>
  </si>
  <si>
    <t>доходы от оказания услуг, работ в том числе</t>
  </si>
  <si>
    <t>4.Поступления от оказания бюджетным учреждением услуг (выполнения работ),предоставление которых для физических  и юридических лиц осуществляется на платной основе, всего:</t>
  </si>
  <si>
    <t>Выплаты по расходам, всего:</t>
  </si>
  <si>
    <t>121.10</t>
  </si>
  <si>
    <t>121.20</t>
  </si>
  <si>
    <t>121.21</t>
  </si>
  <si>
    <t>121.22</t>
  </si>
  <si>
    <t>121.30</t>
  </si>
  <si>
    <t>121.31</t>
  </si>
  <si>
    <t>121.32</t>
  </si>
  <si>
    <t>123.10</t>
  </si>
  <si>
    <t>123.20</t>
  </si>
  <si>
    <t>123.30</t>
  </si>
  <si>
    <t>123.40</t>
  </si>
  <si>
    <t>123.50</t>
  </si>
  <si>
    <t>123.60</t>
  </si>
  <si>
    <t>150.10</t>
  </si>
  <si>
    <t>150.20</t>
  </si>
  <si>
    <t>150.30</t>
  </si>
  <si>
    <t>150.40</t>
  </si>
  <si>
    <t>150.50</t>
  </si>
  <si>
    <t>150.60</t>
  </si>
  <si>
    <t>150.70</t>
  </si>
  <si>
    <t>150.80</t>
  </si>
  <si>
    <t>5.Субсидия на укрепление материально-технической базы общеобразовательных учреждениях (001.001.001 011.20.0000 )</t>
  </si>
  <si>
    <t>прочие доходы (средства КЦСОН)</t>
  </si>
  <si>
    <t>доходы от операций с активами</t>
  </si>
  <si>
    <t>выплаты персоналу Всего:</t>
  </si>
  <si>
    <t>оплата труда и начисления на выплаты по оплате труда</t>
  </si>
  <si>
    <t>социальные и иные выплаты населению Всего:</t>
  </si>
  <si>
    <t>уплата налогов, сборов и иных платежей Всего:</t>
  </si>
  <si>
    <t>налог на имущество организации</t>
  </si>
  <si>
    <t>прочие расходы (кроме расходов на закупку товаров, работ услуг)</t>
  </si>
  <si>
    <t>безвозмездные перечисления организациям</t>
  </si>
  <si>
    <t>расходы на закупку товаров, работ, услуг Всего:</t>
  </si>
  <si>
    <t>Поступление финансовых активов Всего:</t>
  </si>
  <si>
    <t>увеличение остатков средств</t>
  </si>
  <si>
    <t>прочие поступления</t>
  </si>
  <si>
    <t>Выбытие финансовых активов Всего: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</si>
  <si>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</si>
  <si>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</si>
  <si>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</si>
  <si>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 года</t>
  </si>
  <si>
    <t>Таблица 2.1</t>
  </si>
  <si>
    <t xml:space="preserve"> Показатели выплат по расходам на закупку товаров, работ, услуг учреждения 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</si>
  <si>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</si>
  <si>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</si>
  <si>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на закупки</t>
  </si>
  <si>
    <t>в том числе</t>
  </si>
  <si>
    <t>в соответствии с Федеральным законом от 05.04.2013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</si>
  <si>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18.07.2011 № 223-ФЗ "О закупках товаров, работ, услуг отдельными видами юридических лиц"</t>
  </si>
  <si>
    <t>Выплаты по расходам на закупку товаров, работ, услуг Всего</t>
  </si>
  <si>
    <t>на оплату контрактов, заключенных до начала очередного финансового года:</t>
  </si>
  <si>
    <t>на закупку товаров, работ, услуг по году начала закупки:</t>
  </si>
  <si>
    <t>Таблица 3</t>
  </si>
  <si>
    <t>Справочная информация</t>
  </si>
  <si>
    <t>Наименование показатея</t>
  </si>
  <si>
    <t>Код строки</t>
  </si>
  <si>
    <t>Сумма (тыс.руб.)</t>
  </si>
  <si>
    <t>Объем публичных обязательств, Всего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</si>
  <si>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</si>
  <si>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010</t>
  </si>
  <si>
    <t>020</t>
  </si>
  <si>
    <t>030</t>
  </si>
  <si>
    <t>Объем средств, поступивших во временное распоряжение, Всего</t>
  </si>
  <si>
    <t>4.Показатели экономической и социальной эффективности деятельности учреждения</t>
  </si>
  <si>
    <t>Фонд оплаты труда (КОСГУ 211,212)</t>
  </si>
  <si>
    <t>плата за негативное воздействие на окружающюю среду</t>
  </si>
  <si>
    <t>прочие расходы</t>
  </si>
  <si>
    <t>Таблица 1</t>
  </si>
  <si>
    <t xml:space="preserve">                                              Показатели финансового состояния учреждения 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</si>
  <si>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</si>
  <si>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</si>
  <si>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</si>
  <si>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</si>
  <si>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расходам</t>
  </si>
  <si>
    <t>дебиторская задолженность по доходам</t>
  </si>
  <si>
    <t xml:space="preserve"> просроченная  кредиторская задолженность</t>
  </si>
  <si>
    <t>долговые обязательства</t>
  </si>
  <si>
    <t>кредиторская задолженность:</t>
  </si>
  <si>
    <t>1.1.             Предметом деятельности Учреждения является реализация гарантированного государством права на получение гражданами общедоступного и бесплатного начального общего, основного общего и среднего общего образования в соответствии с федеральным государственным образовательным стандартом; обучение и воспитание в интересах личности, общества, государства, обеспечение охраны здоровья и создание благоприятных условий для разностороннего развития личности, в том числе возможности удовлетворения потребности обучающихся в самообразовании и получении дополнительного образования.</t>
  </si>
  <si>
    <r>
      <t xml:space="preserve">1.2.             </t>
    </r>
    <r>
      <rPr>
        <sz val="11"/>
        <color indexed="8"/>
        <rFont val="Times New Roman"/>
        <family val="1"/>
      </rPr>
      <t>Целями деятельности учреждения является осуществление образовательной деятельности по образовательным программам различных видов, уровней и направлений в соответствии с пунктами 3.4,3.5,3.6,3.7 настоящего Устава, осуществление деятельности в сфере культуры, физической культуры и спорта, охраны и укрепления здоровья, отдыха в соответствии с пунктами 3.8,3.9 настоящего Устава.</t>
    </r>
  </si>
  <si>
    <t>2. Виды деятельности учреждения:</t>
  </si>
  <si>
    <t xml:space="preserve">2.3.1. реализация основных общеобразовательных программ:   образовательных программ, начального общего образования, основного общего образования, среднего общего образования; </t>
  </si>
  <si>
    <t>- научно-техническая;</t>
  </si>
  <si>
    <t>- физкультурно-спортивная;</t>
  </si>
  <si>
    <t>- туристско-краеведческая;</t>
  </si>
  <si>
    <t>- социально-педагогическая;</t>
  </si>
  <si>
    <t>- естественнонаучная;</t>
  </si>
  <si>
    <t>- военно-патриотическая;</t>
  </si>
  <si>
    <t xml:space="preserve">2.3.3. деятельность по присмотру и уходу за детьми в группах продленного дня; </t>
  </si>
  <si>
    <t>2.3.4.   организация отдыха и оздоровления, обучающихся в каникулярное время.</t>
  </si>
  <si>
    <r>
      <t xml:space="preserve">2.1.             Учреждение вправе осуществлять </t>
    </r>
    <r>
      <rPr>
        <sz val="11"/>
        <color indexed="8"/>
        <rFont val="Times New Roman"/>
        <family val="1"/>
      </rPr>
      <t xml:space="preserve">следующие основные виды деятельности: </t>
    </r>
  </si>
  <si>
    <r>
      <t xml:space="preserve">2.3.2.    </t>
    </r>
    <r>
      <rPr>
        <sz val="11"/>
        <rFont val="Times New Roman"/>
        <family val="1"/>
      </rPr>
      <t>реализация дополнительных общеобразовательных программ: дополнительных общеразвивающих программ, дополнительных предпрофессиональных программ</t>
    </r>
    <r>
      <rPr>
        <sz val="11"/>
        <rFont val="Calibri"/>
        <family val="2"/>
      </rPr>
      <t xml:space="preserve"> </t>
    </r>
    <r>
      <rPr>
        <sz val="11"/>
        <rFont val="Times New Roman"/>
        <family val="1"/>
      </rPr>
      <t xml:space="preserve">следующих направленностей: </t>
    </r>
  </si>
  <si>
    <r>
      <t>- художественно-эстетическая;</t>
    </r>
    <r>
      <rPr>
        <sz val="11"/>
        <rFont val="Calibri"/>
        <family val="2"/>
      </rPr>
      <t xml:space="preserve"> </t>
    </r>
  </si>
  <si>
    <r>
      <t xml:space="preserve">- </t>
    </r>
    <r>
      <rPr>
        <sz val="11"/>
        <rFont val="Times New Roman"/>
        <family val="1"/>
      </rPr>
      <t>культурологическая;</t>
    </r>
  </si>
  <si>
    <t xml:space="preserve">                                     финансово-хозяйственной деятельности на 2018 год </t>
  </si>
  <si>
    <t>и на плановый период 2019, 2020 годы</t>
  </si>
  <si>
    <t xml:space="preserve"> Показатели по поступлениям и  выплатам муниципального учреждения на очередной финансовый на плановый 2020 год</t>
  </si>
  <si>
    <t xml:space="preserve"> Показатели по поступлениям и  выплатам муниципального учреждения на очередной финансовый 2018 год</t>
  </si>
  <si>
    <t xml:space="preserve"> Показатели по поступлениям и  выплатам муниципального учреждения на очередной финансовый на плановый 2019 год</t>
  </si>
  <si>
    <t>на 2018г очередной финансовый год</t>
  </si>
  <si>
    <t>на 2019г 1-ый год планового периода</t>
  </si>
  <si>
    <t>на 2020г 2-ый год планового периода</t>
  </si>
  <si>
    <t>на 01.01.2018г</t>
  </si>
  <si>
    <t xml:space="preserve">                                 ПЛАН</t>
  </si>
  <si>
    <t>121.11</t>
  </si>
  <si>
    <t>сад</t>
  </si>
  <si>
    <t>в том числе по кварталам</t>
  </si>
  <si>
    <t>9.Субсидия на выплату компенсации части родительской платы за присмотр и уход за ребенком в образовательных организациях и иных образовательных организациях (за исключением государственных образовательных организаций), реализующих основную общеобразовательную программу дошкольного образования, за счет средств областного бюджета (004.006.003 011.60.0000)</t>
  </si>
  <si>
    <t>компенсация части родительской платы за присмотр и уход 
за ребенком в муниципальных образовательных организациях (КОСГУ 262)</t>
  </si>
  <si>
    <t>110</t>
  </si>
  <si>
    <t>360</t>
  </si>
  <si>
    <t>853</t>
  </si>
  <si>
    <t>350,850</t>
  </si>
  <si>
    <r>
      <t xml:space="preserve">                                                                                                                               УБП </t>
    </r>
    <r>
      <rPr>
        <u val="single"/>
        <sz val="12"/>
        <rFont val="Times New Roman"/>
        <family val="1"/>
      </rPr>
      <t>38279</t>
    </r>
  </si>
  <si>
    <t>01101130000000121120</t>
  </si>
  <si>
    <t>01107020000004131130</t>
  </si>
  <si>
    <t>01107010000004131130</t>
  </si>
  <si>
    <t>01107070000004131130</t>
  </si>
  <si>
    <t>01107020000000131130</t>
  </si>
  <si>
    <t>01107020000000141140</t>
  </si>
  <si>
    <t>01107020000000135130</t>
  </si>
  <si>
    <t>01107020000000183180</t>
  </si>
  <si>
    <t>01107020000000189180</t>
  </si>
  <si>
    <t>3.1 Учреждение в соответствии со своими уставными целями и задачами может реализовывать дополнительные образовательные программы и оказывать дополнительные образовательные услуги (на договорной основе) за пределами определяющих ее статус образовательных программ:</t>
  </si>
  <si>
    <t>3.1.1.Оказание на договорной основе обучающимся, населению, предприятиям, учреждениям и организациям платных дополнительных образовательных услуг, не предусмотренных соответствующими федеральными государственными образовательными стандартами:</t>
  </si>
  <si>
    <t>3.1.1.1. кружки, клубы, секции, студии, объединения по интересам;</t>
  </si>
  <si>
    <t>3.1.1.2. спортивно-оздоровительные мероприятия;</t>
  </si>
  <si>
    <t>3.1.1.3. издание и реализация учебно-методической литературы.</t>
  </si>
  <si>
    <t>3.1.1.4. Платные дополнительные образовательные услуги предоставляются обучающимся с согласия их родителей (законных представителей) с заключением договора в письменном виде.</t>
  </si>
  <si>
    <t>3.1.2. Предпринимательская деятельность Учреждения:</t>
  </si>
  <si>
    <t>3.1.2.1. проведение развлекательных и иных культурно-досуговых мероприятий;</t>
  </si>
  <si>
    <t>3.1.2.2. предпринимательская деятельность, в том числе путем сдачи в аренду объектов недвижимого имущества по согласованию с Учредителем и Департаментом управления имуществом и земельными ресурсами администрации г. Твери.</t>
  </si>
  <si>
    <t>Х</t>
  </si>
  <si>
    <t>субвенция на обеспечение государственных гарантий прав граждан на получение общедоступного и бесплатного дошкольного, начального, общего, основного общего, среднего (полного) общего и дополнительного образования, в том числе средства на доплату до МРОТ</t>
  </si>
  <si>
    <t>111,119</t>
  </si>
  <si>
    <t>112</t>
  </si>
  <si>
    <t>иные выплаты персоналу учреждения</t>
  </si>
  <si>
    <r>
      <t xml:space="preserve">4. Общая балансовая стоимость недвижимого (муниципального) имущества на дату Плана </t>
    </r>
    <r>
      <rPr>
        <b/>
        <u val="single"/>
        <sz val="12"/>
        <rFont val="Times New Roman"/>
        <family val="1"/>
      </rPr>
      <t>93 704 750,14 руб.</t>
    </r>
  </si>
  <si>
    <r>
      <t xml:space="preserve">5. Общая балансовая стоимость движимого государственного (муниципального) имущества на дату составления Плана, в том числе балансовая стоимость особоценного движимого имущества </t>
    </r>
    <r>
      <rPr>
        <b/>
        <u val="single"/>
        <sz val="12"/>
        <rFont val="Times New Roman"/>
        <family val="1"/>
      </rPr>
      <t>20 586 948,99 руб.</t>
    </r>
  </si>
  <si>
    <t>на последнюю отчетную дату</t>
  </si>
  <si>
    <t>350</t>
  </si>
  <si>
    <t>премии и гранты (КОСГУ 296)</t>
  </si>
  <si>
    <t>350,360</t>
  </si>
  <si>
    <t>на 21.11.2018</t>
  </si>
  <si>
    <t>Объем финансового обеспечения, руб.                                                (с точностью до двух знаков после запятой - 0,00)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</si>
</sst>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0000000"/>
    <numFmt numFmtId="174" formatCode="000"/>
    <numFmt numFmtId="175" formatCode="000\.00\.000\.0"/>
    <numFmt numFmtId="176" formatCode="000\.00\.00"/>
    <numFmt numFmtId="177" formatCode="00\.00\.00"/>
    <numFmt numFmtId="178" formatCode="00"/>
    <numFmt numFmtId="179" formatCode="#,##0.00;[Red]\-#,##0.00;0.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[Red]\-#,##0.00\ "/>
  </numFmts>
  <fonts count="6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sz val="9"/>
      <name val="Arial Cyr"/>
      <family val="0"/>
    </font>
    <font>
      <sz val="10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vertAlign val="superscript"/>
      <sz val="10"/>
      <name val="Arial"/>
      <family val="2"/>
    </font>
    <font>
      <u val="single"/>
      <sz val="11"/>
      <name val="Times New Roman"/>
      <family val="1"/>
    </font>
    <font>
      <u val="single"/>
      <sz val="10"/>
      <name val="Arial"/>
      <family val="2"/>
    </font>
    <font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179" fontId="1" fillId="0" borderId="10" xfId="52" applyNumberFormat="1" applyFont="1" applyFill="1" applyBorder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 horizontal="center"/>
      <protection hidden="1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wrapText="1"/>
    </xf>
    <xf numFmtId="0" fontId="1" fillId="0" borderId="10" xfId="52" applyNumberFormat="1" applyFont="1" applyFill="1" applyBorder="1" applyAlignment="1" applyProtection="1">
      <alignment vertical="center" wrapText="1"/>
      <protection hidden="1"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left" indent="7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1" fillId="0" borderId="0" xfId="0" applyFont="1" applyAlignment="1">
      <alignment/>
    </xf>
    <xf numFmtId="0" fontId="0" fillId="0" borderId="0" xfId="0" applyAlignment="1">
      <alignment horizontal="left"/>
    </xf>
    <xf numFmtId="0" fontId="13" fillId="0" borderId="0" xfId="0" applyFont="1" applyBorder="1" applyAlignment="1">
      <alignment/>
    </xf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0" fontId="8" fillId="0" borderId="0" xfId="0" applyFont="1" applyAlignment="1">
      <alignment/>
    </xf>
    <xf numFmtId="179" fontId="1" fillId="33" borderId="10" xfId="52" applyNumberFormat="1" applyFont="1" applyFill="1" applyBorder="1" applyAlignment="1" applyProtection="1">
      <alignment/>
      <protection hidden="1"/>
    </xf>
    <xf numFmtId="0" fontId="1" fillId="0" borderId="10" xfId="52" applyNumberFormat="1" applyFont="1" applyFill="1" applyBorder="1" applyAlignment="1" applyProtection="1">
      <alignment vertical="center" wrapText="1"/>
      <protection hidden="1"/>
    </xf>
    <xf numFmtId="0" fontId="2" fillId="0" borderId="10" xfId="52" applyNumberFormat="1" applyFont="1" applyFill="1" applyBorder="1" applyAlignment="1" applyProtection="1">
      <alignment vertical="center" wrapText="1"/>
      <protection hidden="1"/>
    </xf>
    <xf numFmtId="0" fontId="1" fillId="0" borderId="12" xfId="52" applyNumberFormat="1" applyFont="1" applyFill="1" applyBorder="1" applyAlignment="1" applyProtection="1">
      <alignment horizontal="center" wrapText="1"/>
      <protection hidden="1"/>
    </xf>
    <xf numFmtId="0" fontId="1" fillId="0" borderId="13" xfId="52" applyNumberFormat="1" applyFont="1" applyFill="1" applyBorder="1" applyAlignment="1" applyProtection="1">
      <alignment horizontal="center" wrapText="1"/>
      <protection hidden="1"/>
    </xf>
    <xf numFmtId="0" fontId="1" fillId="0" borderId="10" xfId="52" applyNumberFormat="1" applyFont="1" applyFill="1" applyBorder="1" applyAlignment="1" applyProtection="1">
      <alignment horizontal="center" wrapText="1"/>
      <protection hidden="1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4" borderId="10" xfId="52" applyNumberFormat="1" applyFont="1" applyFill="1" applyBorder="1" applyAlignment="1" applyProtection="1">
      <alignment vertical="center" wrapText="1"/>
      <protection hidden="1"/>
    </xf>
    <xf numFmtId="0" fontId="1" fillId="33" borderId="10" xfId="52" applyNumberFormat="1" applyFont="1" applyFill="1" applyBorder="1" applyAlignment="1" applyProtection="1">
      <alignment vertical="center" wrapText="1"/>
      <protection hidden="1"/>
    </xf>
    <xf numFmtId="0" fontId="2" fillId="0" borderId="0" xfId="52" applyNumberFormat="1" applyFont="1" applyFill="1" applyBorder="1" applyAlignment="1" applyProtection="1">
      <alignment vertical="center" wrapText="1"/>
      <protection hidden="1"/>
    </xf>
    <xf numFmtId="0" fontId="0" fillId="0" borderId="14" xfId="0" applyFont="1" applyBorder="1" applyAlignment="1">
      <alignment horizontal="center" vertical="center"/>
    </xf>
    <xf numFmtId="0" fontId="60" fillId="0" borderId="10" xfId="0" applyFont="1" applyBorder="1" applyAlignment="1">
      <alignment wrapText="1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wrapText="1"/>
      <protection hidden="1"/>
    </xf>
    <xf numFmtId="0" fontId="2" fillId="33" borderId="10" xfId="52" applyNumberFormat="1" applyFont="1" applyFill="1" applyBorder="1" applyAlignment="1" applyProtection="1">
      <alignment vertical="center" wrapText="1"/>
      <protection hidden="1"/>
    </xf>
    <xf numFmtId="0" fontId="2" fillId="33" borderId="10" xfId="52" applyNumberFormat="1" applyFont="1" applyFill="1" applyBorder="1" applyAlignment="1" applyProtection="1">
      <alignment horizontal="center" vertical="center" wrapText="1"/>
      <protection hidden="1"/>
    </xf>
    <xf numFmtId="179" fontId="2" fillId="33" borderId="10" xfId="52" applyNumberFormat="1" applyFont="1" applyFill="1" applyBorder="1" applyAlignment="1" applyProtection="1">
      <alignment horizontal="center"/>
      <protection hidden="1"/>
    </xf>
    <xf numFmtId="0" fontId="2" fillId="33" borderId="10" xfId="52" applyNumberFormat="1" applyFont="1" applyFill="1" applyBorder="1" applyAlignment="1" applyProtection="1">
      <alignment horizontal="center"/>
      <protection hidden="1"/>
    </xf>
    <xf numFmtId="0" fontId="2" fillId="33" borderId="10" xfId="0" applyNumberFormat="1" applyFont="1" applyFill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/>
      <protection hidden="1"/>
    </xf>
    <xf numFmtId="179" fontId="2" fillId="0" borderId="10" xfId="52" applyNumberFormat="1" applyFont="1" applyFill="1" applyBorder="1" applyAlignment="1" applyProtection="1">
      <alignment horizontal="center"/>
      <protection hidden="1"/>
    </xf>
    <xf numFmtId="0" fontId="1" fillId="33" borderId="10" xfId="52" applyNumberFormat="1" applyFont="1" applyFill="1" applyBorder="1" applyAlignment="1" applyProtection="1">
      <alignment horizontal="center"/>
      <protection hidden="1"/>
    </xf>
    <xf numFmtId="0" fontId="2" fillId="33" borderId="10" xfId="52" applyNumberFormat="1" applyFont="1" applyFill="1" applyBorder="1" applyAlignment="1" applyProtection="1">
      <alignment horizontal="center"/>
      <protection hidden="1"/>
    </xf>
    <xf numFmtId="179" fontId="1" fillId="33" borderId="10" xfId="52" applyNumberFormat="1" applyFont="1" applyFill="1" applyBorder="1" applyAlignment="1" applyProtection="1">
      <alignment horizontal="center"/>
      <protection hidden="1"/>
    </xf>
    <xf numFmtId="179" fontId="2" fillId="33" borderId="10" xfId="52" applyNumberFormat="1" applyFont="1" applyFill="1" applyBorder="1" applyAlignment="1" applyProtection="1">
      <alignment horizontal="center"/>
      <protection hidden="1"/>
    </xf>
    <xf numFmtId="4" fontId="19" fillId="33" borderId="10" xfId="0" applyNumberFormat="1" applyFont="1" applyFill="1" applyBorder="1" applyAlignment="1">
      <alignment horizontal="center"/>
    </xf>
    <xf numFmtId="179" fontId="2" fillId="0" borderId="10" xfId="52" applyNumberFormat="1" applyFont="1" applyFill="1" applyBorder="1" applyAlignment="1" applyProtection="1">
      <alignment horizontal="center"/>
      <protection hidden="1"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7" borderId="10" xfId="52" applyNumberFormat="1" applyFont="1" applyFill="1" applyBorder="1" applyAlignment="1" applyProtection="1">
      <alignment vertical="center" wrapText="1"/>
      <protection hidden="1"/>
    </xf>
    <xf numFmtId="179" fontId="1" fillId="0" borderId="10" xfId="52" applyNumberFormat="1" applyFont="1" applyFill="1" applyBorder="1" applyAlignment="1" applyProtection="1">
      <alignment horizontal="center"/>
      <protection hidden="1"/>
    </xf>
    <xf numFmtId="0" fontId="1" fillId="0" borderId="0" xfId="52" applyNumberFormat="1" applyFont="1" applyFill="1" applyBorder="1" applyAlignment="1" applyProtection="1">
      <alignment vertical="center" wrapText="1"/>
      <protection hidden="1"/>
    </xf>
    <xf numFmtId="0" fontId="2" fillId="0" borderId="0" xfId="52" applyNumberFormat="1" applyFont="1" applyFill="1" applyBorder="1" applyAlignment="1" applyProtection="1">
      <alignment vertical="center" wrapText="1"/>
      <protection hidden="1"/>
    </xf>
    <xf numFmtId="4" fontId="19" fillId="33" borderId="15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0" fillId="33" borderId="10" xfId="0" applyFont="1" applyFill="1" applyBorder="1" applyAlignment="1">
      <alignment wrapText="1"/>
    </xf>
    <xf numFmtId="0" fontId="2" fillId="33" borderId="10" xfId="52" applyNumberFormat="1" applyFont="1" applyFill="1" applyBorder="1" applyAlignment="1" applyProtection="1">
      <alignment wrapText="1"/>
      <protection hidden="1"/>
    </xf>
    <xf numFmtId="0" fontId="1" fillId="0" borderId="10" xfId="52" applyNumberFormat="1" applyFont="1" applyFill="1" applyBorder="1" applyAlignment="1" applyProtection="1">
      <alignment horizontal="center"/>
      <protection hidden="1"/>
    </xf>
    <xf numFmtId="0" fontId="8" fillId="0" borderId="0" xfId="0" applyFont="1" applyAlignment="1">
      <alignment wrapText="1"/>
    </xf>
    <xf numFmtId="172" fontId="0" fillId="0" borderId="0" xfId="0" applyNumberFormat="1" applyAlignment="1">
      <alignment horizontal="center"/>
    </xf>
    <xf numFmtId="0" fontId="0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172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172" fontId="0" fillId="0" borderId="0" xfId="0" applyNumberFormat="1" applyBorder="1" applyAlignment="1">
      <alignment horizontal="center"/>
    </xf>
    <xf numFmtId="179" fontId="1" fillId="0" borderId="0" xfId="52" applyNumberFormat="1" applyFont="1" applyFill="1" applyBorder="1" applyAlignment="1" applyProtection="1">
      <alignment wrapText="1"/>
      <protection hidden="1"/>
    </xf>
    <xf numFmtId="179" fontId="1" fillId="0" borderId="0" xfId="52" applyNumberFormat="1" applyFont="1" applyFill="1" applyBorder="1" applyAlignment="1" applyProtection="1">
      <alignment wrapText="1"/>
      <protection hidden="1"/>
    </xf>
    <xf numFmtId="0" fontId="1" fillId="0" borderId="0" xfId="52" applyNumberFormat="1" applyFont="1" applyFill="1" applyBorder="1" applyAlignment="1" applyProtection="1">
      <alignment horizontal="center" wrapText="1"/>
      <protection hidden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179" fontId="1" fillId="0" borderId="10" xfId="52" applyNumberFormat="1" applyFont="1" applyFill="1" applyBorder="1" applyAlignment="1" applyProtection="1">
      <alignment wrapText="1"/>
      <protection hidden="1"/>
    </xf>
    <xf numFmtId="49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1" fillId="0" borderId="10" xfId="52" applyNumberFormat="1" applyFont="1" applyFill="1" applyBorder="1" applyAlignment="1" applyProtection="1">
      <alignment horizontal="center" wrapText="1"/>
      <protection hidden="1"/>
    </xf>
    <xf numFmtId="49" fontId="1" fillId="0" borderId="10" xfId="52" applyNumberFormat="1" applyFont="1" applyFill="1" applyBorder="1" applyAlignment="1" applyProtection="1">
      <alignment horizontal="center" wrapText="1"/>
      <protection hidden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179" fontId="2" fillId="33" borderId="10" xfId="52" applyNumberFormat="1" applyFont="1" applyFill="1" applyBorder="1" applyAlignment="1" applyProtection="1">
      <alignment/>
      <protection hidden="1"/>
    </xf>
    <xf numFmtId="4" fontId="20" fillId="33" borderId="10" xfId="0" applyNumberFormat="1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4" fontId="0" fillId="33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3" borderId="10" xfId="52" applyNumberFormat="1" applyFont="1" applyFill="1" applyBorder="1" applyAlignment="1" applyProtection="1">
      <alignment horizontal="center"/>
      <protection hidden="1"/>
    </xf>
    <xf numFmtId="4" fontId="2" fillId="33" borderId="10" xfId="52" applyNumberFormat="1" applyFont="1" applyFill="1" applyBorder="1" applyAlignment="1" applyProtection="1">
      <alignment horizontal="center"/>
      <protection hidden="1"/>
    </xf>
    <xf numFmtId="4" fontId="1" fillId="33" borderId="10" xfId="52" applyNumberFormat="1" applyFont="1" applyFill="1" applyBorder="1" applyAlignment="1" applyProtection="1">
      <alignment horizontal="center"/>
      <protection hidden="1"/>
    </xf>
    <xf numFmtId="4" fontId="1" fillId="33" borderId="10" xfId="52" applyNumberFormat="1" applyFont="1" applyFill="1" applyBorder="1" applyAlignment="1" applyProtection="1">
      <alignment/>
      <protection hidden="1"/>
    </xf>
    <xf numFmtId="4" fontId="1" fillId="0" borderId="10" xfId="52" applyNumberFormat="1" applyFont="1" applyFill="1" applyBorder="1" applyAlignment="1" applyProtection="1">
      <alignment/>
      <protection hidden="1"/>
    </xf>
    <xf numFmtId="4" fontId="2" fillId="0" borderId="10" xfId="52" applyNumberFormat="1" applyFont="1" applyFill="1" applyBorder="1" applyAlignment="1" applyProtection="1">
      <alignment horizontal="center"/>
      <protection hidden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justify"/>
    </xf>
    <xf numFmtId="0" fontId="61" fillId="0" borderId="0" xfId="0" applyFont="1" applyAlignment="1">
      <alignment horizontal="justify"/>
    </xf>
    <xf numFmtId="0" fontId="22" fillId="0" borderId="0" xfId="0" applyFont="1" applyAlignment="1">
      <alignment horizontal="justify"/>
    </xf>
    <xf numFmtId="0" fontId="7" fillId="0" borderId="0" xfId="0" applyNumberFormat="1" applyFont="1" applyAlignment="1">
      <alignment horizontal="justify"/>
    </xf>
    <xf numFmtId="0" fontId="7" fillId="0" borderId="0" xfId="0" applyFont="1" applyAlignment="1">
      <alignment horizontal="left" wrapText="1"/>
    </xf>
    <xf numFmtId="4" fontId="0" fillId="0" borderId="10" xfId="0" applyNumberFormat="1" applyBorder="1" applyAlignment="1">
      <alignment horizontal="center"/>
    </xf>
    <xf numFmtId="4" fontId="8" fillId="0" borderId="10" xfId="0" applyNumberFormat="1" applyFont="1" applyBorder="1" applyAlignment="1">
      <alignment/>
    </xf>
    <xf numFmtId="4" fontId="8" fillId="33" borderId="10" xfId="0" applyNumberFormat="1" applyFont="1" applyFill="1" applyBorder="1" applyAlignment="1">
      <alignment wrapText="1"/>
    </xf>
    <xf numFmtId="4" fontId="8" fillId="0" borderId="10" xfId="0" applyNumberFormat="1" applyFont="1" applyBorder="1" applyAlignment="1">
      <alignment wrapText="1"/>
    </xf>
    <xf numFmtId="4" fontId="10" fillId="0" borderId="10" xfId="0" applyNumberFormat="1" applyFont="1" applyBorder="1" applyAlignment="1">
      <alignment wrapText="1"/>
    </xf>
    <xf numFmtId="4" fontId="8" fillId="0" borderId="13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0" fontId="0" fillId="0" borderId="0" xfId="0" applyFont="1" applyFill="1" applyAlignment="1">
      <alignment/>
    </xf>
    <xf numFmtId="179" fontId="0" fillId="0" borderId="0" xfId="0" applyNumberFormat="1" applyFill="1" applyAlignment="1">
      <alignment/>
    </xf>
    <xf numFmtId="49" fontId="1" fillId="33" borderId="10" xfId="52" applyNumberFormat="1" applyFont="1" applyFill="1" applyBorder="1" applyAlignment="1" applyProtection="1">
      <alignment horizontal="center"/>
      <protection hidden="1"/>
    </xf>
    <xf numFmtId="49" fontId="2" fillId="33" borderId="10" xfId="52" applyNumberFormat="1" applyFont="1" applyFill="1" applyBorder="1" applyAlignment="1" applyProtection="1">
      <alignment horizontal="center"/>
      <protection hidden="1"/>
    </xf>
    <xf numFmtId="49" fontId="2" fillId="33" borderId="10" xfId="52" applyNumberFormat="1" applyFont="1" applyFill="1" applyBorder="1" applyAlignment="1" applyProtection="1">
      <alignment horizontal="center"/>
      <protection hidden="1"/>
    </xf>
    <xf numFmtId="49" fontId="18" fillId="33" borderId="10" xfId="52" applyNumberFormat="1" applyFont="1" applyFill="1" applyBorder="1" applyAlignment="1" applyProtection="1">
      <alignment horizontal="center"/>
      <protection hidden="1"/>
    </xf>
    <xf numFmtId="49" fontId="23" fillId="0" borderId="0" xfId="0" applyNumberFormat="1" applyFont="1" applyFill="1" applyAlignment="1">
      <alignment horizontal="center"/>
    </xf>
    <xf numFmtId="49" fontId="19" fillId="33" borderId="10" xfId="0" applyNumberFormat="1" applyFont="1" applyFill="1" applyBorder="1" applyAlignment="1">
      <alignment horizontal="center"/>
    </xf>
    <xf numFmtId="49" fontId="1" fillId="0" borderId="10" xfId="52" applyNumberFormat="1" applyFont="1" applyFill="1" applyBorder="1" applyAlignment="1" applyProtection="1">
      <alignment horizontal="center"/>
      <protection hidden="1"/>
    </xf>
    <xf numFmtId="49" fontId="2" fillId="0" borderId="10" xfId="52" applyNumberFormat="1" applyFont="1" applyFill="1" applyBorder="1" applyAlignment="1" applyProtection="1">
      <alignment horizontal="center"/>
      <protection hidden="1"/>
    </xf>
    <xf numFmtId="0" fontId="9" fillId="0" borderId="0" xfId="0" applyFont="1" applyAlignment="1">
      <alignment horizontal="left" wrapText="1"/>
    </xf>
    <xf numFmtId="4" fontId="18" fillId="33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179" fontId="1" fillId="0" borderId="0" xfId="52" applyNumberFormat="1" applyFont="1" applyFill="1" applyBorder="1" applyAlignment="1" applyProtection="1">
      <alignment horizontal="center" wrapText="1"/>
      <protection hidden="1"/>
    </xf>
    <xf numFmtId="0" fontId="1" fillId="0" borderId="0" xfId="0" applyFont="1" applyAlignment="1">
      <alignment horizontal="left" wrapText="1"/>
    </xf>
    <xf numFmtId="179" fontId="1" fillId="0" borderId="15" xfId="52" applyNumberFormat="1" applyFont="1" applyFill="1" applyBorder="1" applyAlignment="1" applyProtection="1">
      <alignment horizontal="center" wrapText="1"/>
      <protection hidden="1"/>
    </xf>
    <xf numFmtId="179" fontId="1" fillId="0" borderId="14" xfId="52" applyNumberFormat="1" applyFont="1" applyFill="1" applyBorder="1" applyAlignment="1" applyProtection="1">
      <alignment horizontal="center" wrapText="1"/>
      <protection hidden="1"/>
    </xf>
    <xf numFmtId="179" fontId="1" fillId="0" borderId="11" xfId="52" applyNumberFormat="1" applyFont="1" applyFill="1" applyBorder="1" applyAlignment="1" applyProtection="1">
      <alignment horizontal="center" wrapText="1"/>
      <protection hidden="1"/>
    </xf>
    <xf numFmtId="179" fontId="1" fillId="0" borderId="17" xfId="52" applyNumberFormat="1" applyFont="1" applyFill="1" applyBorder="1" applyAlignment="1" applyProtection="1">
      <alignment horizontal="center" wrapText="1"/>
      <protection hidden="1"/>
    </xf>
    <xf numFmtId="179" fontId="1" fillId="0" borderId="13" xfId="52" applyNumberFormat="1" applyFont="1" applyFill="1" applyBorder="1" applyAlignment="1" applyProtection="1">
      <alignment horizontal="center" wrapText="1"/>
      <protection hidden="1"/>
    </xf>
    <xf numFmtId="179" fontId="1" fillId="0" borderId="16" xfId="52" applyNumberFormat="1" applyFont="1" applyFill="1" applyBorder="1" applyAlignment="1" applyProtection="1">
      <alignment horizontal="center" wrapText="1"/>
      <protection hidden="1"/>
    </xf>
    <xf numFmtId="179" fontId="1" fillId="0" borderId="14" xfId="52" applyNumberFormat="1" applyFont="1" applyFill="1" applyBorder="1" applyAlignment="1" applyProtection="1">
      <alignment horizontal="center" wrapText="1"/>
      <protection hidden="1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zoomScalePageLayoutView="0" workbookViewId="0" topLeftCell="A19">
      <selection activeCell="B34" sqref="B34"/>
    </sheetView>
  </sheetViews>
  <sheetFormatPr defaultColWidth="9.140625" defaultRowHeight="12.75"/>
  <cols>
    <col min="1" max="1" width="5.28125" style="0" customWidth="1"/>
    <col min="2" max="2" width="84.00390625" style="0" customWidth="1"/>
    <col min="3" max="3" width="14.7109375" style="0" customWidth="1"/>
    <col min="4" max="4" width="7.8515625" style="0" customWidth="1"/>
  </cols>
  <sheetData>
    <row r="1" spans="1:4" ht="12.75">
      <c r="A1" t="s">
        <v>10</v>
      </c>
      <c r="B1" s="8" t="s">
        <v>11</v>
      </c>
      <c r="C1" s="9"/>
      <c r="D1" s="10"/>
    </row>
    <row r="2" spans="2:4" ht="12.75">
      <c r="B2" s="11" t="s">
        <v>12</v>
      </c>
      <c r="C2" s="12"/>
      <c r="D2" s="13"/>
    </row>
    <row r="3" spans="2:4" ht="12.75">
      <c r="B3" s="11" t="s">
        <v>13</v>
      </c>
      <c r="C3" s="12"/>
      <c r="D3" s="13"/>
    </row>
    <row r="4" spans="2:4" ht="12.75">
      <c r="B4" s="11" t="s">
        <v>14</v>
      </c>
      <c r="C4" s="12"/>
      <c r="D4" s="13"/>
    </row>
    <row r="5" spans="2:4" ht="12.75">
      <c r="B5" s="10"/>
      <c r="C5" s="12"/>
      <c r="D5" s="13"/>
    </row>
    <row r="6" spans="2:4" ht="12.75">
      <c r="B6" s="14" t="s">
        <v>15</v>
      </c>
      <c r="C6" s="14"/>
      <c r="D6" s="14"/>
    </row>
    <row r="8" spans="2:3" ht="18.75">
      <c r="B8" s="15" t="s">
        <v>16</v>
      </c>
      <c r="C8" s="16"/>
    </row>
    <row r="9" spans="2:3" ht="18.75">
      <c r="B9" s="15" t="s">
        <v>17</v>
      </c>
      <c r="C9" s="16"/>
    </row>
    <row r="10" spans="2:4" ht="15">
      <c r="B10" s="158" t="s">
        <v>39</v>
      </c>
      <c r="C10" s="159"/>
      <c r="D10" s="159"/>
    </row>
    <row r="11" spans="2:4" ht="15">
      <c r="B11" s="16" t="s">
        <v>18</v>
      </c>
      <c r="C11" s="17"/>
      <c r="D11" s="18"/>
    </row>
    <row r="12" spans="2:3" ht="15">
      <c r="B12" s="16" t="s">
        <v>19</v>
      </c>
      <c r="C12" s="16"/>
    </row>
    <row r="13" spans="2:3" ht="15">
      <c r="B13" s="16"/>
      <c r="C13" s="16"/>
    </row>
    <row r="14" spans="2:4" ht="15">
      <c r="B14" s="17" t="s">
        <v>20</v>
      </c>
      <c r="C14" s="34" t="s">
        <v>38</v>
      </c>
      <c r="D14" s="18"/>
    </row>
    <row r="15" spans="2:4" ht="15">
      <c r="B15" s="156" t="s">
        <v>21</v>
      </c>
      <c r="C15" s="157"/>
      <c r="D15" s="157"/>
    </row>
    <row r="16" spans="2:4" ht="15">
      <c r="B16" s="16"/>
      <c r="C16" s="17"/>
      <c r="D16" s="18"/>
    </row>
    <row r="17" spans="2:3" ht="15">
      <c r="B17" s="16" t="s">
        <v>22</v>
      </c>
      <c r="C17" s="16"/>
    </row>
    <row r="18" spans="2:3" ht="15">
      <c r="B18" s="16"/>
      <c r="C18" s="17"/>
    </row>
    <row r="19" spans="2:3" ht="15.75">
      <c r="B19" s="19" t="s">
        <v>40</v>
      </c>
      <c r="C19" s="20"/>
    </row>
    <row r="20" spans="2:3" ht="15.75">
      <c r="B20" s="19" t="s">
        <v>41</v>
      </c>
      <c r="C20" s="20"/>
    </row>
    <row r="21" spans="2:3" ht="15.75">
      <c r="B21" s="19" t="s">
        <v>220</v>
      </c>
      <c r="C21" s="20"/>
    </row>
    <row r="22" spans="2:3" ht="15.75">
      <c r="B22" s="19" t="s">
        <v>42</v>
      </c>
      <c r="C22" s="20"/>
    </row>
    <row r="23" spans="2:3" ht="15.75">
      <c r="B23" s="19" t="s">
        <v>23</v>
      </c>
      <c r="C23" s="20"/>
    </row>
    <row r="24" spans="2:3" ht="15.75">
      <c r="B24" s="21"/>
      <c r="C24" s="21"/>
    </row>
    <row r="25" spans="2:3" ht="15.75">
      <c r="B25" s="22" t="s">
        <v>210</v>
      </c>
      <c r="C25" s="21"/>
    </row>
    <row r="26" spans="2:3" ht="18.75">
      <c r="B26" s="15" t="s">
        <v>201</v>
      </c>
      <c r="C26" s="23"/>
    </row>
    <row r="27" spans="2:3" ht="18.75">
      <c r="B27" s="15" t="s">
        <v>202</v>
      </c>
      <c r="C27" s="23"/>
    </row>
    <row r="28" spans="2:3" ht="18.75">
      <c r="B28" s="15" t="s">
        <v>250</v>
      </c>
      <c r="C28" s="23"/>
    </row>
    <row r="29" spans="1:5" ht="12.75">
      <c r="A29" s="160" t="s">
        <v>43</v>
      </c>
      <c r="B29" s="161"/>
      <c r="C29" s="161"/>
      <c r="D29" s="161"/>
      <c r="E29" s="161"/>
    </row>
    <row r="30" spans="1:5" ht="12.75">
      <c r="A30" s="35"/>
      <c r="B30" s="37" t="s">
        <v>44</v>
      </c>
      <c r="C30" s="36"/>
      <c r="D30" s="36"/>
      <c r="E30" s="36"/>
    </row>
    <row r="31" spans="2:3" ht="15.75">
      <c r="B31" s="24" t="s">
        <v>53</v>
      </c>
      <c r="C31" s="24"/>
    </row>
    <row r="32" spans="2:3" ht="15.75">
      <c r="B32" s="40" t="s">
        <v>45</v>
      </c>
      <c r="C32" s="24"/>
    </row>
    <row r="33" spans="2:3" ht="15.75">
      <c r="B33" s="42" t="s">
        <v>52</v>
      </c>
      <c r="C33" s="24"/>
    </row>
    <row r="34" spans="1:3" ht="15.75">
      <c r="A34" t="s">
        <v>24</v>
      </c>
      <c r="B34" s="25" t="s">
        <v>54</v>
      </c>
      <c r="C34" s="24"/>
    </row>
    <row r="35" spans="2:3" ht="15.75">
      <c r="B35" s="40" t="s">
        <v>50</v>
      </c>
      <c r="C35" s="24"/>
    </row>
    <row r="36" spans="2:3" ht="15.75">
      <c r="B36" s="22" t="s">
        <v>25</v>
      </c>
      <c r="C36" s="24"/>
    </row>
    <row r="37" spans="2:3" ht="144" customHeight="1">
      <c r="B37" s="132" t="s">
        <v>185</v>
      </c>
      <c r="C37" s="39"/>
    </row>
    <row r="38" spans="2:3" ht="75">
      <c r="B38" s="132" t="s">
        <v>186</v>
      </c>
      <c r="C38" s="24"/>
    </row>
    <row r="39" spans="2:3" ht="15.75">
      <c r="B39" s="22" t="s">
        <v>187</v>
      </c>
      <c r="C39" s="24"/>
    </row>
    <row r="40" spans="2:3" ht="15.75">
      <c r="B40" s="132" t="s">
        <v>197</v>
      </c>
      <c r="C40" s="24"/>
    </row>
    <row r="41" spans="2:3" ht="45">
      <c r="B41" s="133" t="s">
        <v>188</v>
      </c>
      <c r="C41" s="24"/>
    </row>
    <row r="42" spans="2:3" ht="45">
      <c r="B42" s="134" t="s">
        <v>198</v>
      </c>
      <c r="C42" s="24"/>
    </row>
    <row r="43" spans="2:3" ht="15.75">
      <c r="B43" s="132" t="s">
        <v>189</v>
      </c>
      <c r="C43" s="24"/>
    </row>
    <row r="44" spans="2:3" ht="15.75">
      <c r="B44" s="132" t="s">
        <v>190</v>
      </c>
      <c r="C44" s="24"/>
    </row>
    <row r="45" spans="2:3" ht="15.75">
      <c r="B45" s="132" t="s">
        <v>191</v>
      </c>
      <c r="C45" s="24"/>
    </row>
    <row r="46" spans="2:3" ht="15.75">
      <c r="B46" s="132" t="s">
        <v>192</v>
      </c>
      <c r="C46" s="24"/>
    </row>
    <row r="47" spans="2:3" ht="15.75">
      <c r="B47" s="132" t="s">
        <v>193</v>
      </c>
      <c r="C47" s="24"/>
    </row>
    <row r="48" spans="2:3" ht="15.75">
      <c r="B48" s="132" t="s">
        <v>199</v>
      </c>
      <c r="C48" s="24"/>
    </row>
    <row r="49" spans="2:3" ht="15.75">
      <c r="B49" s="134" t="s">
        <v>200</v>
      </c>
      <c r="C49" s="24"/>
    </row>
    <row r="50" spans="2:3" ht="15.75">
      <c r="B50" s="132" t="s">
        <v>194</v>
      </c>
      <c r="C50" s="24"/>
    </row>
    <row r="51" spans="2:3" ht="15" customHeight="1">
      <c r="B51" s="133" t="s">
        <v>195</v>
      </c>
      <c r="C51" s="24"/>
    </row>
    <row r="52" spans="2:3" ht="30" customHeight="1">
      <c r="B52" s="133" t="s">
        <v>196</v>
      </c>
      <c r="C52" s="24"/>
    </row>
    <row r="53" spans="2:3" ht="15.75">
      <c r="B53" s="22" t="s">
        <v>26</v>
      </c>
      <c r="C53" s="22"/>
    </row>
    <row r="54" spans="2:3" ht="15.75">
      <c r="B54" s="22" t="s">
        <v>27</v>
      </c>
      <c r="C54" s="22"/>
    </row>
    <row r="55" spans="2:3" ht="15.75">
      <c r="B55" s="38" t="s">
        <v>28</v>
      </c>
      <c r="C55" s="22"/>
    </row>
    <row r="56" spans="2:3" ht="60">
      <c r="B56" s="135" t="s">
        <v>230</v>
      </c>
      <c r="C56" s="41"/>
    </row>
    <row r="57" ht="60">
      <c r="B57" s="132" t="s">
        <v>231</v>
      </c>
    </row>
    <row r="58" ht="15">
      <c r="B58" s="16" t="s">
        <v>232</v>
      </c>
    </row>
    <row r="59" ht="15">
      <c r="B59" s="16" t="s">
        <v>233</v>
      </c>
    </row>
    <row r="60" ht="15">
      <c r="B60" s="16" t="s">
        <v>234</v>
      </c>
    </row>
    <row r="61" ht="39.75" customHeight="1">
      <c r="B61" s="132" t="s">
        <v>51</v>
      </c>
    </row>
    <row r="62" spans="2:3" ht="45">
      <c r="B62" s="132" t="s">
        <v>235</v>
      </c>
      <c r="C62" s="41"/>
    </row>
    <row r="63" ht="15">
      <c r="B63" s="16" t="s">
        <v>236</v>
      </c>
    </row>
    <row r="64" ht="15">
      <c r="B64" s="132" t="s">
        <v>237</v>
      </c>
    </row>
    <row r="65" spans="2:3" ht="45">
      <c r="B65" s="136" t="s">
        <v>238</v>
      </c>
      <c r="C65" s="24"/>
    </row>
    <row r="66" spans="2:3" ht="31.5">
      <c r="B66" s="154" t="s">
        <v>244</v>
      </c>
      <c r="C66" s="24"/>
    </row>
    <row r="67" spans="2:3" ht="47.25">
      <c r="B67" s="154" t="s">
        <v>245</v>
      </c>
      <c r="C67" s="24"/>
    </row>
    <row r="68" spans="2:3" ht="15.75">
      <c r="B68" s="25"/>
      <c r="C68" s="24"/>
    </row>
    <row r="69" spans="1:3" ht="15.75">
      <c r="A69" t="s">
        <v>29</v>
      </c>
      <c r="B69" s="24"/>
      <c r="C69" s="24"/>
    </row>
    <row r="70" ht="14.25">
      <c r="B70" s="32"/>
    </row>
    <row r="71" ht="14.25">
      <c r="B71" s="32"/>
    </row>
    <row r="72" ht="14.25">
      <c r="B72" s="32"/>
    </row>
    <row r="73" ht="14.25">
      <c r="B73" s="32"/>
    </row>
  </sheetData>
  <sheetProtection/>
  <mergeCells count="3">
    <mergeCell ref="B15:D15"/>
    <mergeCell ref="B10:D10"/>
    <mergeCell ref="A29:E29"/>
  </mergeCells>
  <printOptions/>
  <pageMargins left="0.3937007874015748" right="0.3937007874015748" top="0.7874015748031497" bottom="0.7874015748031497" header="0.5118110236220472" footer="0.5118110236220472"/>
  <pageSetup fitToHeight="2" fitToWidth="1" horizontalDpi="600" verticalDpi="600" orientation="portrait" paperSize="9" scale="80" r:id="rId1"/>
  <rowBreaks count="2" manualBreakCount="2">
    <brk id="35" max="255" man="1"/>
    <brk id="5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4">
      <selection activeCell="C21" sqref="C21"/>
    </sheetView>
  </sheetViews>
  <sheetFormatPr defaultColWidth="9.140625" defaultRowHeight="12.75"/>
  <cols>
    <col min="1" max="1" width="27.00390625" style="0" customWidth="1"/>
    <col min="2" max="2" width="8.7109375" style="0" customWidth="1"/>
    <col min="3" max="3" width="10.8515625" style="0" customWidth="1"/>
    <col min="5" max="5" width="10.8515625" style="0" customWidth="1"/>
    <col min="6" max="6" width="9.421875" style="0" customWidth="1"/>
    <col min="7" max="7" width="10.140625" style="0" customWidth="1"/>
  </cols>
  <sheetData>
    <row r="1" spans="1:7" ht="15.75" customHeight="1">
      <c r="A1" s="81"/>
      <c r="B1" s="55"/>
      <c r="C1" s="55"/>
      <c r="D1" s="55"/>
      <c r="E1" s="55"/>
      <c r="F1" s="81" t="s">
        <v>159</v>
      </c>
      <c r="G1" s="55"/>
    </row>
    <row r="2" spans="1:7" ht="30" customHeight="1">
      <c r="A2" s="80"/>
      <c r="B2" s="178" t="s">
        <v>160</v>
      </c>
      <c r="C2" s="178"/>
      <c r="D2" s="178"/>
      <c r="E2" s="103"/>
      <c r="F2" s="103"/>
      <c r="G2" s="103"/>
    </row>
    <row r="3" spans="1:7" ht="22.5">
      <c r="A3" s="44" t="s">
        <v>161</v>
      </c>
      <c r="B3" s="112" t="s">
        <v>162</v>
      </c>
      <c r="C3" s="112" t="s">
        <v>163</v>
      </c>
      <c r="D3" s="102"/>
      <c r="E3" s="103"/>
      <c r="F3" s="103"/>
      <c r="G3" s="103"/>
    </row>
    <row r="4" spans="1:7" ht="12.75">
      <c r="A4" s="113">
        <v>1</v>
      </c>
      <c r="B4" s="114">
        <v>2</v>
      </c>
      <c r="C4" s="115">
        <v>3</v>
      </c>
      <c r="D4" s="104"/>
      <c r="E4" s="104"/>
      <c r="F4" s="104"/>
      <c r="G4" s="104"/>
    </row>
    <row r="5" spans="1:7" ht="22.5">
      <c r="A5" s="50" t="s">
        <v>164</v>
      </c>
      <c r="B5" s="116" t="s">
        <v>166</v>
      </c>
      <c r="C5" s="3"/>
      <c r="D5" s="106"/>
      <c r="E5" s="106"/>
      <c r="F5" s="106"/>
      <c r="G5" s="106"/>
    </row>
    <row r="6" spans="1:7" ht="67.5">
      <c r="A6" s="50" t="s">
        <v>165</v>
      </c>
      <c r="B6" s="117" t="s">
        <v>167</v>
      </c>
      <c r="C6" s="52"/>
      <c r="D6" s="108"/>
      <c r="E6" s="108"/>
      <c r="F6" s="108"/>
      <c r="G6" s="108"/>
    </row>
    <row r="7" spans="1:7" ht="22.5">
      <c r="A7" s="50" t="s">
        <v>169</v>
      </c>
      <c r="B7" s="116" t="s">
        <v>168</v>
      </c>
      <c r="C7" s="52"/>
      <c r="D7" s="108"/>
      <c r="E7" s="108"/>
      <c r="F7" s="108"/>
      <c r="G7" s="108"/>
    </row>
    <row r="8" spans="1:7" ht="12.75">
      <c r="A8" s="109"/>
      <c r="B8" s="110"/>
      <c r="C8" s="108"/>
      <c r="D8" s="108"/>
      <c r="E8" s="108"/>
      <c r="F8" s="108"/>
      <c r="G8" s="108"/>
    </row>
    <row r="9" spans="1:7" ht="12.75">
      <c r="A9" s="105"/>
      <c r="B9" s="107"/>
      <c r="C9" s="108"/>
      <c r="D9" s="108"/>
      <c r="E9" s="108"/>
      <c r="F9" s="108"/>
      <c r="G9" s="108"/>
    </row>
    <row r="10" spans="1:7" ht="12.75">
      <c r="A10" s="105"/>
      <c r="B10" s="107"/>
      <c r="C10" s="108"/>
      <c r="D10" s="108"/>
      <c r="E10" s="108"/>
      <c r="F10" s="108"/>
      <c r="G10" s="108"/>
    </row>
    <row r="11" spans="1:7" ht="12.75">
      <c r="A11" s="111"/>
      <c r="B11" s="106"/>
      <c r="C11" s="106"/>
      <c r="D11" s="106"/>
      <c r="E11" s="106"/>
      <c r="F11" s="106"/>
      <c r="G11" s="18"/>
    </row>
    <row r="12" ht="12.75">
      <c r="A12" s="5"/>
    </row>
    <row r="13" spans="1:10" ht="12.75" customHeight="1">
      <c r="A13" s="179"/>
      <c r="B13" s="179"/>
      <c r="C13" s="179"/>
      <c r="D13" s="179"/>
      <c r="E13" s="179"/>
      <c r="F13" s="179"/>
      <c r="G13" s="179"/>
      <c r="J13" s="33"/>
    </row>
    <row r="14" spans="1:7" ht="12.75" customHeight="1">
      <c r="A14" s="189" t="s">
        <v>170</v>
      </c>
      <c r="B14" s="190"/>
      <c r="C14" s="190"/>
      <c r="D14" s="190"/>
      <c r="E14" s="190"/>
      <c r="F14" s="190"/>
      <c r="G14" s="190"/>
    </row>
    <row r="15" spans="1:7" ht="12.75">
      <c r="A15" s="187" t="s">
        <v>2</v>
      </c>
      <c r="B15" s="180" t="s">
        <v>57</v>
      </c>
      <c r="C15" s="182" t="s">
        <v>58</v>
      </c>
      <c r="D15" s="183"/>
      <c r="E15" s="183"/>
      <c r="F15" s="183"/>
      <c r="G15" s="184"/>
    </row>
    <row r="16" spans="1:7" ht="12.75">
      <c r="A16" s="188"/>
      <c r="B16" s="185"/>
      <c r="C16" s="180" t="s">
        <v>59</v>
      </c>
      <c r="D16" s="182" t="s">
        <v>213</v>
      </c>
      <c r="E16" s="183"/>
      <c r="F16" s="183"/>
      <c r="G16" s="184"/>
    </row>
    <row r="17" spans="1:7" ht="12.75">
      <c r="A17" s="188"/>
      <c r="B17" s="186"/>
      <c r="C17" s="181"/>
      <c r="D17" s="48">
        <v>1</v>
      </c>
      <c r="E17" s="47">
        <v>2</v>
      </c>
      <c r="F17" s="47">
        <v>3</v>
      </c>
      <c r="G17" s="46">
        <v>4</v>
      </c>
    </row>
    <row r="18" spans="1:7" ht="12.75">
      <c r="A18" s="50" t="s">
        <v>60</v>
      </c>
      <c r="B18" s="49" t="s">
        <v>61</v>
      </c>
      <c r="C18" s="3">
        <v>88</v>
      </c>
      <c r="D18" s="3">
        <v>88</v>
      </c>
      <c r="E18" s="3">
        <v>88</v>
      </c>
      <c r="F18" s="3">
        <v>88</v>
      </c>
      <c r="G18" s="3">
        <v>88</v>
      </c>
    </row>
    <row r="19" spans="1:7" ht="33.75">
      <c r="A19" s="50" t="s">
        <v>62</v>
      </c>
      <c r="B19" s="51" t="s">
        <v>63</v>
      </c>
      <c r="C19" s="52">
        <v>28264</v>
      </c>
      <c r="D19" s="52">
        <v>28239</v>
      </c>
      <c r="E19" s="52">
        <v>28239</v>
      </c>
      <c r="F19" s="52">
        <v>28239</v>
      </c>
      <c r="G19" s="52">
        <v>28239</v>
      </c>
    </row>
    <row r="20" spans="1:7" ht="22.5">
      <c r="A20" s="50" t="s">
        <v>171</v>
      </c>
      <c r="B20" s="49" t="s">
        <v>64</v>
      </c>
      <c r="C20" s="52">
        <v>29846.9</v>
      </c>
      <c r="D20" s="52">
        <v>7455.02</v>
      </c>
      <c r="E20" s="52">
        <v>7455.02</v>
      </c>
      <c r="F20" s="52">
        <v>7455.03</v>
      </c>
      <c r="G20" s="52">
        <v>7455.03</v>
      </c>
    </row>
    <row r="21" spans="1:7" ht="39.75" customHeight="1">
      <c r="A21" s="50" t="s">
        <v>65</v>
      </c>
      <c r="B21" s="56" t="s">
        <v>66</v>
      </c>
      <c r="C21" s="52">
        <v>1200</v>
      </c>
      <c r="D21" s="52">
        <v>1105</v>
      </c>
      <c r="E21" s="52">
        <v>1105</v>
      </c>
      <c r="F21" s="52">
        <v>1200</v>
      </c>
      <c r="G21" s="52">
        <v>1200</v>
      </c>
    </row>
    <row r="22" spans="1:7" ht="33.75">
      <c r="A22" s="50" t="s">
        <v>67</v>
      </c>
      <c r="B22" s="51" t="s">
        <v>66</v>
      </c>
      <c r="C22" s="52">
        <v>120</v>
      </c>
      <c r="D22" s="52">
        <v>120</v>
      </c>
      <c r="E22" s="52">
        <v>120</v>
      </c>
      <c r="F22" s="52"/>
      <c r="G22" s="52">
        <v>120</v>
      </c>
    </row>
    <row r="23" ht="12.75">
      <c r="A23" s="5"/>
    </row>
    <row r="24" spans="1:7" ht="12.75">
      <c r="A24" s="179"/>
      <c r="B24" s="179"/>
      <c r="C24" s="179"/>
      <c r="D24" s="179"/>
      <c r="E24" s="179"/>
      <c r="F24" s="179"/>
      <c r="G24" s="179"/>
    </row>
    <row r="25" spans="1:7" ht="12.75">
      <c r="A25" s="59"/>
      <c r="B25" s="59"/>
      <c r="C25" s="59"/>
      <c r="D25" s="59"/>
      <c r="E25" s="59"/>
      <c r="F25" s="59"/>
      <c r="G25" s="59"/>
    </row>
    <row r="27" spans="4:7" ht="12.75">
      <c r="D27" s="60" t="s">
        <v>35</v>
      </c>
      <c r="E27" s="60"/>
      <c r="F27" s="60"/>
      <c r="G27" s="60"/>
    </row>
    <row r="29" spans="1:7" ht="12.75">
      <c r="A29" s="33" t="s">
        <v>46</v>
      </c>
      <c r="B29" s="33"/>
      <c r="C29" s="33"/>
      <c r="D29" s="33"/>
      <c r="E29" s="33"/>
      <c r="F29" s="33"/>
      <c r="G29" s="33"/>
    </row>
    <row r="30" spans="1:7" ht="14.25">
      <c r="A30" s="58" t="s">
        <v>37</v>
      </c>
      <c r="B30" s="58"/>
      <c r="C30" s="58"/>
      <c r="D30" s="58"/>
      <c r="E30" s="58"/>
      <c r="F30" s="58"/>
      <c r="G30" s="58"/>
    </row>
    <row r="32" spans="1:7" ht="12.75">
      <c r="A32" s="33" t="s">
        <v>47</v>
      </c>
      <c r="B32" s="33"/>
      <c r="C32" s="33"/>
      <c r="D32" s="33"/>
      <c r="E32" s="33"/>
      <c r="F32" s="33"/>
      <c r="G32" s="33"/>
    </row>
    <row r="33" spans="1:7" ht="14.25">
      <c r="A33" s="58" t="s">
        <v>37</v>
      </c>
      <c r="B33" s="58"/>
      <c r="C33" s="58"/>
      <c r="D33" s="58"/>
      <c r="E33" s="58"/>
      <c r="F33" s="58"/>
      <c r="G33" s="58"/>
    </row>
    <row r="35" spans="1:7" ht="12.75">
      <c r="A35" s="33" t="s">
        <v>48</v>
      </c>
      <c r="B35" s="33"/>
      <c r="C35" s="33"/>
      <c r="D35" s="33"/>
      <c r="E35" s="33"/>
      <c r="F35" s="33"/>
      <c r="G35" s="33"/>
    </row>
    <row r="36" spans="1:7" ht="14.25">
      <c r="A36" s="58" t="s">
        <v>37</v>
      </c>
      <c r="B36" s="58"/>
      <c r="C36" s="58"/>
      <c r="D36" s="58"/>
      <c r="E36" s="58"/>
      <c r="F36" s="58"/>
      <c r="G36" s="58"/>
    </row>
    <row r="37" ht="12.75">
      <c r="A37" t="s">
        <v>49</v>
      </c>
    </row>
    <row r="38" ht="12.75">
      <c r="A38" t="s">
        <v>36</v>
      </c>
    </row>
  </sheetData>
  <sheetProtection/>
  <mergeCells count="9">
    <mergeCell ref="B2:D2"/>
    <mergeCell ref="A24:G24"/>
    <mergeCell ref="C16:C17"/>
    <mergeCell ref="C15:G15"/>
    <mergeCell ref="B15:B17"/>
    <mergeCell ref="A15:A17"/>
    <mergeCell ref="A13:G13"/>
    <mergeCell ref="A14:G14"/>
    <mergeCell ref="D16:G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PageLayoutView="0" workbookViewId="0" topLeftCell="A7">
      <selection activeCell="B4" sqref="B4"/>
    </sheetView>
  </sheetViews>
  <sheetFormatPr defaultColWidth="9.140625" defaultRowHeight="12.75"/>
  <cols>
    <col min="1" max="1" width="2.140625" style="0" customWidth="1"/>
    <col min="2" max="2" width="73.140625" style="0" customWidth="1"/>
    <col min="3" max="3" width="18.140625" style="0" customWidth="1"/>
    <col min="4" max="4" width="7.8515625" style="0" customWidth="1"/>
  </cols>
  <sheetData>
    <row r="1" spans="1:3" ht="15.75">
      <c r="A1" t="s">
        <v>29</v>
      </c>
      <c r="B1" s="24"/>
      <c r="C1" s="24"/>
    </row>
    <row r="2" spans="2:3" ht="15.75">
      <c r="B2" s="24"/>
      <c r="C2" s="24" t="s">
        <v>174</v>
      </c>
    </row>
    <row r="3" spans="2:3" ht="15.75">
      <c r="B3" s="24" t="s">
        <v>175</v>
      </c>
      <c r="C3" s="42"/>
    </row>
    <row r="4" spans="2:3" ht="15.75">
      <c r="B4" s="40" t="s">
        <v>209</v>
      </c>
      <c r="C4" s="24"/>
    </row>
    <row r="5" spans="2:3" ht="15.75">
      <c r="B5" s="24" t="s">
        <v>246</v>
      </c>
      <c r="C5" s="23"/>
    </row>
    <row r="6" spans="2:3" ht="18.75">
      <c r="B6" s="15"/>
      <c r="C6" s="23"/>
    </row>
    <row r="7" spans="2:3" ht="15.75">
      <c r="B7" s="23"/>
      <c r="C7" s="27" t="s">
        <v>31</v>
      </c>
    </row>
    <row r="8" spans="2:3" ht="15.75">
      <c r="B8" s="26" t="s">
        <v>30</v>
      </c>
      <c r="C8" s="29"/>
    </row>
    <row r="9" spans="2:3" ht="15.75">
      <c r="B9" s="28" t="s">
        <v>32</v>
      </c>
      <c r="C9" s="138">
        <v>113200402.68</v>
      </c>
    </row>
    <row r="10" spans="2:3" ht="31.5">
      <c r="B10" s="30" t="s">
        <v>75</v>
      </c>
      <c r="C10" s="138">
        <v>93998713.43</v>
      </c>
    </row>
    <row r="11" spans="2:3" ht="15.75">
      <c r="B11" s="30" t="s">
        <v>76</v>
      </c>
      <c r="C11" s="138">
        <v>64107186.97</v>
      </c>
    </row>
    <row r="12" spans="2:3" ht="15.75">
      <c r="B12" s="30" t="s">
        <v>77</v>
      </c>
      <c r="C12" s="138">
        <v>3522306.44</v>
      </c>
    </row>
    <row r="13" spans="2:3" ht="31.5">
      <c r="B13" s="30" t="s">
        <v>78</v>
      </c>
      <c r="C13" s="138">
        <v>100639.14</v>
      </c>
    </row>
    <row r="14" spans="2:3" ht="15.75">
      <c r="B14" s="30" t="s">
        <v>33</v>
      </c>
      <c r="C14" s="139">
        <v>1077475.68</v>
      </c>
    </row>
    <row r="15" spans="2:3" ht="15.75">
      <c r="B15" s="30" t="s">
        <v>1</v>
      </c>
      <c r="C15" s="139"/>
    </row>
    <row r="16" spans="2:3" ht="15.75">
      <c r="B16" s="30" t="s">
        <v>176</v>
      </c>
      <c r="C16" s="139">
        <v>790064.79</v>
      </c>
    </row>
    <row r="17" spans="2:3" ht="15.75">
      <c r="B17" s="30" t="s">
        <v>0</v>
      </c>
      <c r="C17" s="139"/>
    </row>
    <row r="18" spans="2:3" ht="15.75">
      <c r="B18" s="30" t="s">
        <v>177</v>
      </c>
      <c r="C18" s="139">
        <v>790064.79</v>
      </c>
    </row>
    <row r="19" spans="2:3" ht="31.5">
      <c r="B19" s="30" t="s">
        <v>178</v>
      </c>
      <c r="C19" s="139"/>
    </row>
    <row r="20" spans="2:3" ht="15.75">
      <c r="B20" s="30" t="s">
        <v>179</v>
      </c>
      <c r="C20" s="139"/>
    </row>
    <row r="21" spans="2:3" ht="15.75">
      <c r="B21" s="30" t="s">
        <v>181</v>
      </c>
      <c r="C21" s="140">
        <v>287410.89</v>
      </c>
    </row>
    <row r="22" spans="2:3" ht="15.75">
      <c r="B22" s="31" t="s">
        <v>180</v>
      </c>
      <c r="C22" s="141"/>
    </row>
    <row r="23" spans="2:3" ht="15.75">
      <c r="B23" s="130" t="s">
        <v>34</v>
      </c>
      <c r="C23" s="142">
        <v>470376.25</v>
      </c>
    </row>
    <row r="24" spans="2:3" ht="15.75">
      <c r="B24" s="130" t="s">
        <v>1</v>
      </c>
      <c r="C24" s="142"/>
    </row>
    <row r="25" spans="2:3" ht="15.75">
      <c r="B25" s="130" t="s">
        <v>183</v>
      </c>
      <c r="C25" s="142"/>
    </row>
    <row r="26" spans="2:3" ht="15.75">
      <c r="B26" s="130" t="s">
        <v>184</v>
      </c>
      <c r="C26" s="142">
        <v>462161.81</v>
      </c>
    </row>
    <row r="27" spans="2:3" ht="15.75">
      <c r="B27" s="130" t="s">
        <v>0</v>
      </c>
      <c r="C27" s="142"/>
    </row>
    <row r="28" spans="2:3" ht="15.75">
      <c r="B28" s="131" t="s">
        <v>182</v>
      </c>
      <c r="C28" s="143"/>
    </row>
    <row r="29" ht="14.25">
      <c r="B29" s="32"/>
    </row>
    <row r="30" ht="14.25">
      <c r="B30" s="32"/>
    </row>
    <row r="31" ht="14.25">
      <c r="B31" s="32"/>
    </row>
    <row r="32" ht="14.25">
      <c r="B32" s="32"/>
    </row>
  </sheetData>
  <sheetProtection/>
  <printOptions/>
  <pageMargins left="0.3937007874015748" right="0.3937007874015748" top="0.7874015748031497" bottom="0.7874015748031497" header="0.5118110236220472" footer="0.5118110236220472"/>
  <pageSetup fitToHeight="3" fitToWidth="1" horizontalDpi="600" verticalDpi="600" orientation="portrait" paperSize="9" r:id="rId1"/>
  <rowBreaks count="1" manualBreakCount="1">
    <brk id="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PageLayoutView="0" workbookViewId="0" topLeftCell="A8">
      <selection activeCell="E21" sqref="E21"/>
    </sheetView>
  </sheetViews>
  <sheetFormatPr defaultColWidth="9.140625" defaultRowHeight="12.75"/>
  <cols>
    <col min="1" max="1" width="47.28125" style="5" customWidth="1"/>
    <col min="2" max="2" width="7.28125" style="0" customWidth="1"/>
    <col min="3" max="3" width="21.57421875" style="0" customWidth="1"/>
    <col min="4" max="5" width="10.8515625" style="0" customWidth="1"/>
    <col min="6" max="6" width="11.00390625" style="0" customWidth="1"/>
    <col min="7" max="7" width="9.8515625" style="0" customWidth="1"/>
  </cols>
  <sheetData>
    <row r="1" ht="12.75">
      <c r="G1" t="s">
        <v>91</v>
      </c>
    </row>
    <row r="2" ht="15.75">
      <c r="A2" s="25" t="s">
        <v>204</v>
      </c>
    </row>
    <row r="4" spans="1:8" ht="23.25" customHeight="1">
      <c r="A4" s="162" t="s">
        <v>2</v>
      </c>
      <c r="B4" s="162" t="s">
        <v>92</v>
      </c>
      <c r="C4" s="162" t="s">
        <v>93</v>
      </c>
      <c r="D4" s="165" t="s">
        <v>94</v>
      </c>
      <c r="E4" s="166"/>
      <c r="F4" s="166"/>
      <c r="G4" s="166"/>
      <c r="H4" s="167"/>
    </row>
    <row r="5" spans="1:8" ht="12.75">
      <c r="A5" s="163"/>
      <c r="B5" s="163"/>
      <c r="C5" s="163"/>
      <c r="D5" s="162" t="s">
        <v>95</v>
      </c>
      <c r="E5" s="165" t="s">
        <v>0</v>
      </c>
      <c r="F5" s="166"/>
      <c r="G5" s="166"/>
      <c r="H5" s="167"/>
    </row>
    <row r="6" spans="1:8" ht="70.5" customHeight="1">
      <c r="A6" s="163"/>
      <c r="B6" s="163"/>
      <c r="C6" s="163"/>
      <c r="D6" s="163"/>
      <c r="E6" s="163" t="s">
        <v>96</v>
      </c>
      <c r="F6" s="170" t="s">
        <v>97</v>
      </c>
      <c r="G6" s="168" t="s">
        <v>98</v>
      </c>
      <c r="H6" s="169"/>
    </row>
    <row r="7" spans="1:8" ht="22.5">
      <c r="A7" s="164"/>
      <c r="B7" s="164"/>
      <c r="C7" s="164"/>
      <c r="D7" s="164"/>
      <c r="E7" s="164"/>
      <c r="F7" s="171"/>
      <c r="G7" s="2" t="s">
        <v>95</v>
      </c>
      <c r="H7" s="61" t="s">
        <v>99</v>
      </c>
    </row>
    <row r="8" spans="1:8" ht="12.75">
      <c r="A8" s="63">
        <v>1</v>
      </c>
      <c r="B8" s="65">
        <v>2</v>
      </c>
      <c r="C8" s="65">
        <v>3</v>
      </c>
      <c r="D8" s="65">
        <v>4</v>
      </c>
      <c r="E8" s="65">
        <v>5</v>
      </c>
      <c r="F8" s="65">
        <v>6</v>
      </c>
      <c r="G8" s="66">
        <v>7</v>
      </c>
      <c r="H8" s="66">
        <v>8</v>
      </c>
    </row>
    <row r="9" spans="1:8" ht="12.75">
      <c r="A9" s="45" t="s">
        <v>100</v>
      </c>
      <c r="B9" s="67">
        <v>100</v>
      </c>
      <c r="C9" s="74" t="s">
        <v>101</v>
      </c>
      <c r="D9" s="68">
        <f>SUM(D11,D13,D48,D58,D25,D41,D59)</f>
        <v>66378230.97</v>
      </c>
      <c r="E9" s="74">
        <f>SUM(E12)</f>
        <v>48592980</v>
      </c>
      <c r="F9" s="74">
        <f>SUM(F48)</f>
        <v>16002300</v>
      </c>
      <c r="G9" s="90">
        <f>SUM(G11,G12,G41,G58,G59)</f>
        <v>1782950.97</v>
      </c>
      <c r="H9" s="91"/>
    </row>
    <row r="10" spans="1:8" ht="12.75">
      <c r="A10" s="54" t="s">
        <v>0</v>
      </c>
      <c r="B10" s="69"/>
      <c r="C10" s="146"/>
      <c r="D10" s="72"/>
      <c r="E10" s="72"/>
      <c r="F10" s="72"/>
      <c r="G10" s="86"/>
      <c r="H10" s="76"/>
    </row>
    <row r="11" spans="1:8" ht="12.75">
      <c r="A11" s="62" t="s">
        <v>102</v>
      </c>
      <c r="B11" s="65">
        <v>110</v>
      </c>
      <c r="C11" s="147" t="s">
        <v>221</v>
      </c>
      <c r="D11" s="72">
        <f>SUM(G11)</f>
        <v>120000</v>
      </c>
      <c r="E11" s="64" t="s">
        <v>101</v>
      </c>
      <c r="F11" s="64" t="s">
        <v>101</v>
      </c>
      <c r="G11" s="87">
        <v>120000</v>
      </c>
      <c r="H11" s="77" t="s">
        <v>101</v>
      </c>
    </row>
    <row r="12" spans="1:8" ht="12.75">
      <c r="A12" s="62" t="s">
        <v>105</v>
      </c>
      <c r="B12" s="65">
        <v>120</v>
      </c>
      <c r="C12" s="147" t="s">
        <v>239</v>
      </c>
      <c r="D12" s="64">
        <f>SUM(D13,D25)</f>
        <v>49755030.97</v>
      </c>
      <c r="E12" s="64">
        <f>SUM(E13,E25)</f>
        <v>48592980</v>
      </c>
      <c r="F12" s="64" t="s">
        <v>101</v>
      </c>
      <c r="G12" s="87">
        <f>SUM(G13,G25)</f>
        <v>1162050.97</v>
      </c>
      <c r="H12" s="77"/>
    </row>
    <row r="13" spans="1:8" ht="12.75">
      <c r="A13" s="53" t="s">
        <v>3</v>
      </c>
      <c r="B13" s="65">
        <v>121</v>
      </c>
      <c r="C13" s="147"/>
      <c r="D13" s="72">
        <f>SUM(D17,D21,D14)</f>
        <v>48592980</v>
      </c>
      <c r="E13" s="64">
        <f>SUM(E17,E21,E14)</f>
        <v>48592980</v>
      </c>
      <c r="F13" s="64" t="s">
        <v>101</v>
      </c>
      <c r="G13" s="86"/>
      <c r="H13" s="76"/>
    </row>
    <row r="14" spans="1:8" ht="45">
      <c r="A14" s="78" t="s">
        <v>6</v>
      </c>
      <c r="B14" s="65" t="s">
        <v>108</v>
      </c>
      <c r="C14" s="147" t="s">
        <v>223</v>
      </c>
      <c r="D14" s="72">
        <f>SUM(E14)</f>
        <v>906900</v>
      </c>
      <c r="E14" s="64">
        <f>SUM(E16)</f>
        <v>906900</v>
      </c>
      <c r="F14" s="64" t="s">
        <v>101</v>
      </c>
      <c r="G14" s="86"/>
      <c r="H14" s="76"/>
    </row>
    <row r="15" spans="1:8" s="4" customFormat="1" ht="12.75">
      <c r="A15" s="44" t="s">
        <v>1</v>
      </c>
      <c r="B15" s="70"/>
      <c r="C15" s="148"/>
      <c r="D15" s="72"/>
      <c r="E15" s="64"/>
      <c r="F15" s="64" t="s">
        <v>101</v>
      </c>
      <c r="G15" s="86"/>
      <c r="H15" s="76"/>
    </row>
    <row r="16" spans="1:8" s="4" customFormat="1" ht="12.75">
      <c r="A16" s="44" t="s">
        <v>4</v>
      </c>
      <c r="B16" s="69" t="s">
        <v>211</v>
      </c>
      <c r="C16" s="146"/>
      <c r="D16" s="71">
        <f>E16</f>
        <v>906900</v>
      </c>
      <c r="E16" s="71">
        <v>906900</v>
      </c>
      <c r="F16" s="64" t="s">
        <v>101</v>
      </c>
      <c r="G16" s="86"/>
      <c r="H16" s="76"/>
    </row>
    <row r="17" spans="1:8" s="4" customFormat="1" ht="45">
      <c r="A17" s="78" t="s">
        <v>7</v>
      </c>
      <c r="B17" s="65" t="s">
        <v>109</v>
      </c>
      <c r="C17" s="147" t="s">
        <v>222</v>
      </c>
      <c r="D17" s="72">
        <f>SUM(D19:D20)</f>
        <v>47462900</v>
      </c>
      <c r="E17" s="72">
        <f>SUM(E19:E20)</f>
        <v>47462900</v>
      </c>
      <c r="F17" s="64" t="s">
        <v>101</v>
      </c>
      <c r="G17" s="86"/>
      <c r="H17" s="75"/>
    </row>
    <row r="18" spans="1:8" s="4" customFormat="1" ht="12.75">
      <c r="A18" s="44" t="s">
        <v>1</v>
      </c>
      <c r="B18" s="69"/>
      <c r="C18" s="146"/>
      <c r="D18" s="71"/>
      <c r="E18" s="71"/>
      <c r="F18" s="64" t="s">
        <v>101</v>
      </c>
      <c r="G18" s="86"/>
      <c r="H18" s="75"/>
    </row>
    <row r="19" spans="1:8" s="4" customFormat="1" ht="12.75">
      <c r="A19" s="44" t="s">
        <v>4</v>
      </c>
      <c r="B19" s="69" t="s">
        <v>110</v>
      </c>
      <c r="C19" s="146"/>
      <c r="D19" s="71">
        <f>SUM(E19)</f>
        <v>5893200</v>
      </c>
      <c r="E19" s="71">
        <v>5893200</v>
      </c>
      <c r="F19" s="64" t="s">
        <v>101</v>
      </c>
      <c r="G19" s="86"/>
      <c r="H19" s="75"/>
    </row>
    <row r="20" spans="1:8" s="4" customFormat="1" ht="56.25">
      <c r="A20" s="44" t="s">
        <v>240</v>
      </c>
      <c r="B20" s="69" t="s">
        <v>111</v>
      </c>
      <c r="C20" s="146"/>
      <c r="D20" s="71">
        <f>SUM(E20)</f>
        <v>41569700</v>
      </c>
      <c r="E20" s="71">
        <v>41569700</v>
      </c>
      <c r="F20" s="64" t="s">
        <v>101</v>
      </c>
      <c r="G20" s="86"/>
      <c r="H20" s="75"/>
    </row>
    <row r="21" spans="1:8" s="4" customFormat="1" ht="33.75">
      <c r="A21" s="78" t="s">
        <v>55</v>
      </c>
      <c r="B21" s="65" t="s">
        <v>112</v>
      </c>
      <c r="C21" s="147" t="s">
        <v>224</v>
      </c>
      <c r="D21" s="72">
        <f>SUM(D23:D24)</f>
        <v>223180</v>
      </c>
      <c r="E21" s="72">
        <f>SUM(E23:E24)</f>
        <v>223180</v>
      </c>
      <c r="F21" s="64" t="s">
        <v>101</v>
      </c>
      <c r="G21" s="86"/>
      <c r="H21" s="75"/>
    </row>
    <row r="22" spans="1:8" s="4" customFormat="1" ht="12.75">
      <c r="A22" s="44" t="s">
        <v>1</v>
      </c>
      <c r="B22" s="69"/>
      <c r="C22" s="146"/>
      <c r="D22" s="71"/>
      <c r="E22" s="71"/>
      <c r="F22" s="64" t="s">
        <v>101</v>
      </c>
      <c r="G22" s="86"/>
      <c r="H22" s="75"/>
    </row>
    <row r="23" spans="1:8" s="4" customFormat="1" ht="12.75">
      <c r="A23" s="44" t="s">
        <v>4</v>
      </c>
      <c r="B23" s="69" t="s">
        <v>113</v>
      </c>
      <c r="C23" s="146"/>
      <c r="D23" s="71">
        <f>SUM(E23)</f>
        <v>102310</v>
      </c>
      <c r="E23" s="71">
        <v>102310</v>
      </c>
      <c r="F23" s="64" t="s">
        <v>101</v>
      </c>
      <c r="G23" s="86"/>
      <c r="H23" s="75"/>
    </row>
    <row r="24" spans="1:8" s="4" customFormat="1" ht="33.75">
      <c r="A24" s="44" t="s">
        <v>56</v>
      </c>
      <c r="B24" s="69" t="s">
        <v>114</v>
      </c>
      <c r="C24" s="146"/>
      <c r="D24" s="71">
        <f>SUM(E24,G24)</f>
        <v>120870</v>
      </c>
      <c r="E24" s="71">
        <v>120870</v>
      </c>
      <c r="F24" s="64" t="s">
        <v>101</v>
      </c>
      <c r="G24" s="86"/>
      <c r="H24" s="75"/>
    </row>
    <row r="25" spans="1:8" s="4" customFormat="1" ht="45">
      <c r="A25" s="53" t="s">
        <v>106</v>
      </c>
      <c r="B25" s="65">
        <v>123</v>
      </c>
      <c r="C25" s="147"/>
      <c r="D25" s="64">
        <f>SUM(D27,D28,D37,D38,D39,D40)</f>
        <v>1162050.97</v>
      </c>
      <c r="E25" s="64"/>
      <c r="F25" s="64" t="s">
        <v>101</v>
      </c>
      <c r="G25" s="87">
        <f>SUM(G27,G28,G37,G38,G39,G40)</f>
        <v>1162050.97</v>
      </c>
      <c r="H25" s="84"/>
    </row>
    <row r="26" spans="1:8" s="4" customFormat="1" ht="12.75">
      <c r="A26" s="44" t="s">
        <v>0</v>
      </c>
      <c r="B26" s="70"/>
      <c r="C26" s="148"/>
      <c r="D26" s="72"/>
      <c r="E26" s="72"/>
      <c r="F26" s="64" t="s">
        <v>101</v>
      </c>
      <c r="G26" s="86"/>
      <c r="H26" s="75"/>
    </row>
    <row r="27" spans="1:8" s="4" customFormat="1" ht="33.75">
      <c r="A27" s="44" t="s">
        <v>68</v>
      </c>
      <c r="B27" s="69" t="s">
        <v>115</v>
      </c>
      <c r="C27" s="146"/>
      <c r="D27" s="71"/>
      <c r="E27" s="71"/>
      <c r="F27" s="71" t="s">
        <v>101</v>
      </c>
      <c r="G27" s="86"/>
      <c r="H27" s="85"/>
    </row>
    <row r="28" spans="1:8" s="4" customFormat="1" ht="45">
      <c r="A28" s="45" t="s">
        <v>69</v>
      </c>
      <c r="B28" s="65" t="s">
        <v>116</v>
      </c>
      <c r="C28" s="147" t="s">
        <v>225</v>
      </c>
      <c r="D28" s="64">
        <f>SUM(D30:D36)</f>
        <v>784050.97</v>
      </c>
      <c r="E28" s="64"/>
      <c r="F28" s="64" t="s">
        <v>101</v>
      </c>
      <c r="G28" s="87">
        <f>SUM(G30:G36)</f>
        <v>784050.97</v>
      </c>
      <c r="H28" s="84"/>
    </row>
    <row r="29" spans="1:8" s="4" customFormat="1" ht="16.5" customHeight="1">
      <c r="A29" s="44" t="s">
        <v>0</v>
      </c>
      <c r="B29" s="70"/>
      <c r="C29" s="148"/>
      <c r="D29" s="72"/>
      <c r="E29" s="72"/>
      <c r="F29" s="64" t="s">
        <v>101</v>
      </c>
      <c r="G29" s="86"/>
      <c r="H29" s="75"/>
    </row>
    <row r="30" spans="1:8" s="4" customFormat="1" ht="22.5">
      <c r="A30" s="57" t="s">
        <v>84</v>
      </c>
      <c r="B30" s="69"/>
      <c r="C30" s="146"/>
      <c r="D30" s="71">
        <f aca="true" t="shared" si="0" ref="D30:D36">SUM(G30)</f>
        <v>92400</v>
      </c>
      <c r="E30" s="64"/>
      <c r="F30" s="64" t="s">
        <v>101</v>
      </c>
      <c r="G30" s="86">
        <v>92400</v>
      </c>
      <c r="H30" s="76"/>
    </row>
    <row r="31" spans="1:8" s="4" customFormat="1" ht="22.5">
      <c r="A31" s="57" t="s">
        <v>85</v>
      </c>
      <c r="B31" s="70"/>
      <c r="C31" s="146"/>
      <c r="D31" s="71">
        <f t="shared" si="0"/>
        <v>73200</v>
      </c>
      <c r="E31" s="64"/>
      <c r="F31" s="64" t="s">
        <v>101</v>
      </c>
      <c r="G31" s="86">
        <v>73200</v>
      </c>
      <c r="H31" s="76"/>
    </row>
    <row r="32" spans="1:8" s="4" customFormat="1" ht="25.5" customHeight="1">
      <c r="A32" s="57" t="s">
        <v>86</v>
      </c>
      <c r="B32" s="70"/>
      <c r="C32" s="146"/>
      <c r="D32" s="71">
        <f t="shared" si="0"/>
        <v>106300</v>
      </c>
      <c r="E32" s="64"/>
      <c r="F32" s="64" t="s">
        <v>101</v>
      </c>
      <c r="G32" s="86">
        <v>106300</v>
      </c>
      <c r="H32" s="76"/>
    </row>
    <row r="33" spans="1:8" s="4" customFormat="1" ht="12.75">
      <c r="A33" s="57" t="s">
        <v>87</v>
      </c>
      <c r="B33" s="69"/>
      <c r="C33" s="146"/>
      <c r="D33" s="71">
        <f t="shared" si="0"/>
        <v>66200</v>
      </c>
      <c r="E33" s="71"/>
      <c r="F33" s="64" t="s">
        <v>101</v>
      </c>
      <c r="G33" s="86">
        <v>66200</v>
      </c>
      <c r="H33" s="76"/>
    </row>
    <row r="34" spans="1:8" s="4" customFormat="1" ht="12.75">
      <c r="A34" s="57" t="s">
        <v>88</v>
      </c>
      <c r="B34" s="71"/>
      <c r="C34" s="146"/>
      <c r="D34" s="71">
        <f t="shared" si="0"/>
        <v>36000</v>
      </c>
      <c r="E34" s="71"/>
      <c r="F34" s="64" t="s">
        <v>101</v>
      </c>
      <c r="G34" s="86">
        <v>36000</v>
      </c>
      <c r="H34" s="75"/>
    </row>
    <row r="35" spans="1:8" s="4" customFormat="1" ht="22.5">
      <c r="A35" s="57" t="s">
        <v>89</v>
      </c>
      <c r="B35" s="71"/>
      <c r="C35" s="146"/>
      <c r="D35" s="71">
        <f t="shared" si="0"/>
        <v>217950.97</v>
      </c>
      <c r="E35" s="71"/>
      <c r="F35" s="64" t="s">
        <v>101</v>
      </c>
      <c r="G35" s="86">
        <v>217950.97</v>
      </c>
      <c r="H35" s="75"/>
    </row>
    <row r="36" spans="1:8" s="4" customFormat="1" ht="22.5">
      <c r="A36" s="57" t="s">
        <v>90</v>
      </c>
      <c r="B36" s="72"/>
      <c r="C36" s="146"/>
      <c r="D36" s="71">
        <f t="shared" si="0"/>
        <v>192000</v>
      </c>
      <c r="E36" s="72"/>
      <c r="F36" s="64" t="s">
        <v>101</v>
      </c>
      <c r="G36" s="86">
        <v>192000</v>
      </c>
      <c r="H36" s="75"/>
    </row>
    <row r="37" spans="1:8" s="4" customFormat="1" ht="22.5">
      <c r="A37" s="44" t="s">
        <v>8</v>
      </c>
      <c r="B37" s="71" t="s">
        <v>117</v>
      </c>
      <c r="C37" s="146"/>
      <c r="D37" s="71"/>
      <c r="E37" s="71"/>
      <c r="F37" s="64" t="s">
        <v>101</v>
      </c>
      <c r="G37" s="86"/>
      <c r="H37" s="75"/>
    </row>
    <row r="38" spans="1:8" s="4" customFormat="1" ht="33.75">
      <c r="A38" s="44" t="s">
        <v>83</v>
      </c>
      <c r="B38" s="71" t="s">
        <v>118</v>
      </c>
      <c r="C38" s="146"/>
      <c r="D38" s="71">
        <f>SUM(G38)</f>
        <v>83000</v>
      </c>
      <c r="E38" s="71"/>
      <c r="F38" s="64" t="s">
        <v>101</v>
      </c>
      <c r="G38" s="86">
        <v>83000</v>
      </c>
      <c r="H38" s="75"/>
    </row>
    <row r="39" spans="1:8" s="4" customFormat="1" ht="22.5">
      <c r="A39" s="44" t="s">
        <v>9</v>
      </c>
      <c r="B39" s="71" t="s">
        <v>119</v>
      </c>
      <c r="C39" s="146"/>
      <c r="D39" s="71"/>
      <c r="E39" s="71"/>
      <c r="F39" s="64" t="s">
        <v>101</v>
      </c>
      <c r="G39" s="86"/>
      <c r="H39" s="75"/>
    </row>
    <row r="40" spans="1:8" s="4" customFormat="1" ht="12.75">
      <c r="A40" s="44" t="s">
        <v>81</v>
      </c>
      <c r="B40" s="71" t="s">
        <v>120</v>
      </c>
      <c r="C40" s="147" t="s">
        <v>227</v>
      </c>
      <c r="D40" s="71">
        <f>SUM(G40)</f>
        <v>295000</v>
      </c>
      <c r="E40" s="71"/>
      <c r="F40" s="64" t="s">
        <v>101</v>
      </c>
      <c r="G40" s="86">
        <v>295000</v>
      </c>
      <c r="H40" s="75"/>
    </row>
    <row r="41" spans="1:8" s="4" customFormat="1" ht="22.5">
      <c r="A41" s="54" t="s">
        <v>103</v>
      </c>
      <c r="B41" s="65">
        <v>130</v>
      </c>
      <c r="C41" s="147" t="s">
        <v>226</v>
      </c>
      <c r="D41" s="72">
        <f>G41</f>
        <v>3500</v>
      </c>
      <c r="E41" s="64" t="s">
        <v>101</v>
      </c>
      <c r="F41" s="64" t="s">
        <v>101</v>
      </c>
      <c r="G41" s="87">
        <v>3500</v>
      </c>
      <c r="H41" s="75"/>
    </row>
    <row r="42" spans="1:8" s="4" customFormat="1" ht="12.75" hidden="1">
      <c r="A42" s="44"/>
      <c r="B42" s="73"/>
      <c r="C42" s="151"/>
      <c r="D42" s="82"/>
      <c r="E42" s="73"/>
      <c r="F42" s="64" t="s">
        <v>101</v>
      </c>
      <c r="G42" s="88"/>
      <c r="H42" s="75"/>
    </row>
    <row r="43" spans="1:8" s="4" customFormat="1" ht="25.5" customHeight="1" hidden="1">
      <c r="A43" s="44"/>
      <c r="B43" s="1"/>
      <c r="C43" s="152"/>
      <c r="D43" s="79"/>
      <c r="E43" s="79"/>
      <c r="F43" s="64" t="s">
        <v>101</v>
      </c>
      <c r="G43" s="89"/>
      <c r="H43" s="83"/>
    </row>
    <row r="44" spans="1:8" s="4" customFormat="1" ht="24.75" customHeight="1" hidden="1">
      <c r="A44" s="44"/>
      <c r="B44" s="1"/>
      <c r="C44" s="152"/>
      <c r="D44" s="79"/>
      <c r="E44" s="79"/>
      <c r="F44" s="64" t="s">
        <v>101</v>
      </c>
      <c r="G44" s="89"/>
      <c r="H44" s="83"/>
    </row>
    <row r="45" spans="1:8" s="4" customFormat="1" ht="21" customHeight="1" hidden="1">
      <c r="A45" s="44" t="s">
        <v>82</v>
      </c>
      <c r="B45" s="1"/>
      <c r="C45" s="152"/>
      <c r="D45" s="79"/>
      <c r="E45" s="79"/>
      <c r="F45" s="79"/>
      <c r="G45" s="89"/>
      <c r="H45" s="83"/>
    </row>
    <row r="46" spans="1:8" s="4" customFormat="1" ht="12.75" hidden="1">
      <c r="A46" s="6"/>
      <c r="B46" s="1"/>
      <c r="C46" s="152"/>
      <c r="D46" s="79"/>
      <c r="E46" s="79"/>
      <c r="F46" s="79"/>
      <c r="G46" s="89"/>
      <c r="H46" s="83"/>
    </row>
    <row r="47" spans="1:8" s="4" customFormat="1" ht="35.25" customHeight="1" hidden="1">
      <c r="A47" s="54"/>
      <c r="B47" s="69"/>
      <c r="C47" s="146"/>
      <c r="D47" s="72"/>
      <c r="E47" s="64"/>
      <c r="F47" s="64"/>
      <c r="G47" s="86"/>
      <c r="H47" s="76"/>
    </row>
    <row r="48" spans="1:8" s="4" customFormat="1" ht="16.5" customHeight="1">
      <c r="A48" s="62" t="s">
        <v>104</v>
      </c>
      <c r="B48" s="70">
        <v>150</v>
      </c>
      <c r="C48" s="147" t="s">
        <v>228</v>
      </c>
      <c r="D48" s="72">
        <f>SUM(D49:D57)</f>
        <v>16002300</v>
      </c>
      <c r="E48" s="64" t="s">
        <v>101</v>
      </c>
      <c r="F48" s="72">
        <f>SUM(F49:F57)</f>
        <v>16002300</v>
      </c>
      <c r="G48" s="86" t="s">
        <v>101</v>
      </c>
      <c r="H48" s="76" t="s">
        <v>101</v>
      </c>
    </row>
    <row r="49" spans="1:8" s="4" customFormat="1" ht="33.75" customHeight="1">
      <c r="A49" s="44" t="s">
        <v>70</v>
      </c>
      <c r="B49" s="69" t="s">
        <v>121</v>
      </c>
      <c r="C49" s="146"/>
      <c r="D49" s="71">
        <f>SUM(F49)</f>
        <v>200000</v>
      </c>
      <c r="E49" s="71" t="s">
        <v>101</v>
      </c>
      <c r="F49" s="71">
        <v>200000</v>
      </c>
      <c r="G49" s="86" t="s">
        <v>101</v>
      </c>
      <c r="H49" s="76" t="s">
        <v>101</v>
      </c>
    </row>
    <row r="50" spans="1:8" s="4" customFormat="1" ht="33.75">
      <c r="A50" s="44" t="s">
        <v>72</v>
      </c>
      <c r="B50" s="79" t="s">
        <v>122</v>
      </c>
      <c r="C50" s="152"/>
      <c r="D50" s="79">
        <f>SUM(F50)</f>
        <v>0</v>
      </c>
      <c r="E50" s="71" t="s">
        <v>101</v>
      </c>
      <c r="F50" s="79"/>
      <c r="G50" s="86" t="s">
        <v>101</v>
      </c>
      <c r="H50" s="76" t="s">
        <v>101</v>
      </c>
    </row>
    <row r="51" spans="1:8" s="4" customFormat="1" ht="33.75">
      <c r="A51" s="44" t="s">
        <v>73</v>
      </c>
      <c r="B51" s="79" t="s">
        <v>123</v>
      </c>
      <c r="C51" s="152"/>
      <c r="D51" s="79">
        <f>SUM(F51)</f>
        <v>749100</v>
      </c>
      <c r="E51" s="71" t="s">
        <v>101</v>
      </c>
      <c r="F51" s="79">
        <v>749100</v>
      </c>
      <c r="G51" s="86" t="s">
        <v>101</v>
      </c>
      <c r="H51" s="76" t="s">
        <v>101</v>
      </c>
    </row>
    <row r="52" spans="1:8" s="4" customFormat="1" ht="36" customHeight="1">
      <c r="A52" s="44" t="s">
        <v>74</v>
      </c>
      <c r="B52" s="79" t="s">
        <v>124</v>
      </c>
      <c r="C52" s="152"/>
      <c r="D52" s="79">
        <f aca="true" t="shared" si="1" ref="D52:D57">SUM(F52)</f>
        <v>1509000</v>
      </c>
      <c r="E52" s="71" t="s">
        <v>101</v>
      </c>
      <c r="F52" s="79">
        <v>1509000</v>
      </c>
      <c r="G52" s="86" t="s">
        <v>101</v>
      </c>
      <c r="H52" s="76" t="s">
        <v>101</v>
      </c>
    </row>
    <row r="53" spans="1:8" s="4" customFormat="1" ht="28.5" customHeight="1">
      <c r="A53" s="44" t="s">
        <v>129</v>
      </c>
      <c r="B53" s="69" t="s">
        <v>125</v>
      </c>
      <c r="C53" s="146"/>
      <c r="D53" s="71">
        <f t="shared" si="1"/>
        <v>12463800</v>
      </c>
      <c r="E53" s="71" t="s">
        <v>101</v>
      </c>
      <c r="F53" s="71">
        <v>12463800</v>
      </c>
      <c r="G53" s="86" t="s">
        <v>101</v>
      </c>
      <c r="H53" s="76" t="s">
        <v>101</v>
      </c>
    </row>
    <row r="54" spans="1:8" s="4" customFormat="1" ht="45">
      <c r="A54" s="44" t="s">
        <v>71</v>
      </c>
      <c r="B54" s="69" t="s">
        <v>126</v>
      </c>
      <c r="C54" s="146"/>
      <c r="D54" s="71">
        <f t="shared" si="1"/>
        <v>1002900</v>
      </c>
      <c r="E54" s="71" t="s">
        <v>101</v>
      </c>
      <c r="F54" s="71">
        <v>1002900</v>
      </c>
      <c r="G54" s="86" t="s">
        <v>101</v>
      </c>
      <c r="H54" s="76" t="s">
        <v>101</v>
      </c>
    </row>
    <row r="55" spans="1:8" s="4" customFormat="1" ht="45">
      <c r="A55" s="54" t="s">
        <v>80</v>
      </c>
      <c r="B55" s="69" t="s">
        <v>127</v>
      </c>
      <c r="C55" s="146"/>
      <c r="D55" s="71">
        <f t="shared" si="1"/>
        <v>75000</v>
      </c>
      <c r="E55" s="71" t="s">
        <v>101</v>
      </c>
      <c r="F55" s="71">
        <v>75000</v>
      </c>
      <c r="G55" s="86" t="s">
        <v>101</v>
      </c>
      <c r="H55" s="76" t="s">
        <v>101</v>
      </c>
    </row>
    <row r="56" spans="1:8" s="4" customFormat="1" ht="33.75">
      <c r="A56" s="44" t="s">
        <v>79</v>
      </c>
      <c r="B56" s="79" t="s">
        <v>128</v>
      </c>
      <c r="C56" s="152"/>
      <c r="D56" s="79">
        <f t="shared" si="1"/>
        <v>2500</v>
      </c>
      <c r="E56" s="71" t="s">
        <v>101</v>
      </c>
      <c r="F56" s="79">
        <v>2500</v>
      </c>
      <c r="G56" s="86" t="s">
        <v>101</v>
      </c>
      <c r="H56" s="76" t="s">
        <v>101</v>
      </c>
    </row>
    <row r="57" spans="1:8" s="4" customFormat="1" ht="84.75" customHeight="1">
      <c r="A57" s="44" t="s">
        <v>214</v>
      </c>
      <c r="B57" s="79" t="s">
        <v>128</v>
      </c>
      <c r="C57" s="152"/>
      <c r="D57" s="79">
        <f t="shared" si="1"/>
        <v>0</v>
      </c>
      <c r="E57" s="71" t="s">
        <v>101</v>
      </c>
      <c r="F57" s="79">
        <v>0</v>
      </c>
      <c r="G57" s="86" t="s">
        <v>101</v>
      </c>
      <c r="H57" s="76" t="s">
        <v>101</v>
      </c>
    </row>
    <row r="58" spans="1:8" s="4" customFormat="1" ht="12.75">
      <c r="A58" s="62" t="s">
        <v>130</v>
      </c>
      <c r="B58" s="70">
        <v>160</v>
      </c>
      <c r="C58" s="147" t="s">
        <v>229</v>
      </c>
      <c r="D58" s="72">
        <f>SUM(G58)</f>
        <v>391200</v>
      </c>
      <c r="E58" s="64" t="s">
        <v>101</v>
      </c>
      <c r="F58" s="64" t="s">
        <v>101</v>
      </c>
      <c r="G58" s="87">
        <v>391200</v>
      </c>
      <c r="H58" s="76"/>
    </row>
    <row r="59" spans="1:8" s="4" customFormat="1" ht="12.75">
      <c r="A59" s="62" t="s">
        <v>131</v>
      </c>
      <c r="B59" s="70">
        <v>180</v>
      </c>
      <c r="C59" s="64" t="s">
        <v>101</v>
      </c>
      <c r="D59" s="72">
        <f>SUM(G59)</f>
        <v>106200</v>
      </c>
      <c r="E59" s="64" t="s">
        <v>101</v>
      </c>
      <c r="F59" s="64" t="s">
        <v>101</v>
      </c>
      <c r="G59" s="87">
        <v>106200</v>
      </c>
      <c r="H59" s="76" t="s">
        <v>101</v>
      </c>
    </row>
    <row r="60" ht="12.75">
      <c r="A60" s="55"/>
    </row>
  </sheetData>
  <sheetProtection/>
  <mergeCells count="9">
    <mergeCell ref="A4:A7"/>
    <mergeCell ref="B4:B7"/>
    <mergeCell ref="C4:C7"/>
    <mergeCell ref="E5:H5"/>
    <mergeCell ref="G6:H6"/>
    <mergeCell ref="D5:D7"/>
    <mergeCell ref="E6:E7"/>
    <mergeCell ref="F6:F7"/>
    <mergeCell ref="D4:H4"/>
  </mergeCells>
  <printOptions/>
  <pageMargins left="0.3937007874015748" right="0.1968503937007874" top="0.5905511811023623" bottom="0.3937007874015748" header="0.31496062992125984" footer="0.5118110236220472"/>
  <pageSetup fitToHeight="0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PageLayoutView="0" workbookViewId="0" topLeftCell="A25">
      <selection activeCell="E20" sqref="E20"/>
    </sheetView>
  </sheetViews>
  <sheetFormatPr defaultColWidth="9.140625" defaultRowHeight="12.75"/>
  <cols>
    <col min="1" max="1" width="47.28125" style="5" customWidth="1"/>
    <col min="2" max="2" width="7.28125" style="0" customWidth="1"/>
    <col min="3" max="3" width="19.8515625" style="0" customWidth="1"/>
    <col min="4" max="5" width="10.8515625" style="0" customWidth="1"/>
    <col min="6" max="6" width="11.00390625" style="0" customWidth="1"/>
    <col min="7" max="7" width="9.8515625" style="0" customWidth="1"/>
  </cols>
  <sheetData>
    <row r="1" ht="12.75">
      <c r="G1" t="s">
        <v>91</v>
      </c>
    </row>
    <row r="2" ht="15.75">
      <c r="A2" s="25" t="s">
        <v>205</v>
      </c>
    </row>
    <row r="4" spans="1:8" ht="23.25" customHeight="1">
      <c r="A4" s="162" t="s">
        <v>2</v>
      </c>
      <c r="B4" s="162" t="s">
        <v>92</v>
      </c>
      <c r="C4" s="162" t="s">
        <v>93</v>
      </c>
      <c r="D4" s="165" t="s">
        <v>94</v>
      </c>
      <c r="E4" s="166"/>
      <c r="F4" s="166"/>
      <c r="G4" s="166"/>
      <c r="H4" s="167"/>
    </row>
    <row r="5" spans="1:8" ht="12.75">
      <c r="A5" s="163"/>
      <c r="B5" s="163"/>
      <c r="C5" s="163"/>
      <c r="D5" s="162" t="s">
        <v>95</v>
      </c>
      <c r="E5" s="165" t="s">
        <v>0</v>
      </c>
      <c r="F5" s="166"/>
      <c r="G5" s="166"/>
      <c r="H5" s="167"/>
    </row>
    <row r="6" spans="1:8" ht="70.5" customHeight="1">
      <c r="A6" s="163"/>
      <c r="B6" s="163"/>
      <c r="C6" s="163"/>
      <c r="D6" s="163"/>
      <c r="E6" s="163" t="s">
        <v>96</v>
      </c>
      <c r="F6" s="170" t="s">
        <v>97</v>
      </c>
      <c r="G6" s="168" t="s">
        <v>98</v>
      </c>
      <c r="H6" s="169"/>
    </row>
    <row r="7" spans="1:8" ht="22.5">
      <c r="A7" s="164"/>
      <c r="B7" s="164"/>
      <c r="C7" s="164"/>
      <c r="D7" s="164"/>
      <c r="E7" s="164"/>
      <c r="F7" s="171"/>
      <c r="G7" s="2" t="s">
        <v>95</v>
      </c>
      <c r="H7" s="61" t="s">
        <v>99</v>
      </c>
    </row>
    <row r="8" spans="1:8" ht="12.75">
      <c r="A8" s="63">
        <v>1</v>
      </c>
      <c r="B8" s="65">
        <v>2</v>
      </c>
      <c r="C8" s="65">
        <v>3</v>
      </c>
      <c r="D8" s="65">
        <v>4</v>
      </c>
      <c r="E8" s="65">
        <v>5</v>
      </c>
      <c r="F8" s="65">
        <v>6</v>
      </c>
      <c r="G8" s="66">
        <v>7</v>
      </c>
      <c r="H8" s="66">
        <v>8</v>
      </c>
    </row>
    <row r="9" spans="1:8" ht="12.75">
      <c r="A9" s="45" t="s">
        <v>100</v>
      </c>
      <c r="B9" s="67">
        <v>100</v>
      </c>
      <c r="C9" s="153" t="s">
        <v>101</v>
      </c>
      <c r="D9" s="68">
        <f>SUM(D11,D13,D48,D58,D25)</f>
        <v>42338600</v>
      </c>
      <c r="E9" s="74">
        <f>SUM(E12)</f>
        <v>37923300</v>
      </c>
      <c r="F9" s="74">
        <f>SUM(F48)</f>
        <v>2125300</v>
      </c>
      <c r="G9" s="90">
        <f>SUM(G11,G12,G41,G58)</f>
        <v>2290000</v>
      </c>
      <c r="H9" s="91"/>
    </row>
    <row r="10" spans="1:8" ht="12.75">
      <c r="A10" s="54" t="s">
        <v>0</v>
      </c>
      <c r="B10" s="69"/>
      <c r="C10" s="146"/>
      <c r="D10" s="72"/>
      <c r="E10" s="72"/>
      <c r="F10" s="72"/>
      <c r="G10" s="86"/>
      <c r="H10" s="76"/>
    </row>
    <row r="11" spans="1:8" ht="12.75">
      <c r="A11" s="62" t="s">
        <v>102</v>
      </c>
      <c r="B11" s="65">
        <v>110</v>
      </c>
      <c r="C11" s="147" t="s">
        <v>221</v>
      </c>
      <c r="D11" s="72">
        <f>SUM(G11)</f>
        <v>120000</v>
      </c>
      <c r="E11" s="64" t="s">
        <v>101</v>
      </c>
      <c r="F11" s="64" t="s">
        <v>101</v>
      </c>
      <c r="G11" s="87">
        <v>120000</v>
      </c>
      <c r="H11" s="77" t="s">
        <v>101</v>
      </c>
    </row>
    <row r="12" spans="1:8" ht="12.75">
      <c r="A12" s="62" t="s">
        <v>105</v>
      </c>
      <c r="B12" s="65">
        <v>120</v>
      </c>
      <c r="C12" s="147"/>
      <c r="D12" s="64">
        <f>SUM(D13,D25)</f>
        <v>39790900</v>
      </c>
      <c r="E12" s="64">
        <f>SUM(E13,E25)</f>
        <v>37923300</v>
      </c>
      <c r="F12" s="64" t="s">
        <v>101</v>
      </c>
      <c r="G12" s="87">
        <f>SUM(G13,G25)</f>
        <v>1867600</v>
      </c>
      <c r="H12" s="77"/>
    </row>
    <row r="13" spans="1:8" ht="12.75">
      <c r="A13" s="53" t="s">
        <v>3</v>
      </c>
      <c r="B13" s="65">
        <v>121</v>
      </c>
      <c r="C13" s="146"/>
      <c r="D13" s="72">
        <f>SUM(D17,D21,D14)</f>
        <v>37923300</v>
      </c>
      <c r="E13" s="64">
        <f>SUM(E17,E21,E14)</f>
        <v>37923300</v>
      </c>
      <c r="F13" s="64" t="s">
        <v>101</v>
      </c>
      <c r="G13" s="86"/>
      <c r="H13" s="76"/>
    </row>
    <row r="14" spans="1:8" ht="45">
      <c r="A14" s="78" t="s">
        <v>6</v>
      </c>
      <c r="B14" s="65" t="s">
        <v>108</v>
      </c>
      <c r="C14" s="147" t="s">
        <v>223</v>
      </c>
      <c r="D14" s="72">
        <f>SUM(E14,G14)</f>
        <v>767800</v>
      </c>
      <c r="E14" s="64">
        <f>SUM(E16)</f>
        <v>767800</v>
      </c>
      <c r="F14" s="64" t="s">
        <v>101</v>
      </c>
      <c r="G14" s="86"/>
      <c r="H14" s="76"/>
    </row>
    <row r="15" spans="1:8" s="4" customFormat="1" ht="12.75">
      <c r="A15" s="44" t="s">
        <v>1</v>
      </c>
      <c r="B15" s="70"/>
      <c r="C15" s="148"/>
      <c r="D15" s="72"/>
      <c r="E15" s="64"/>
      <c r="F15" s="64" t="s">
        <v>101</v>
      </c>
      <c r="G15" s="86"/>
      <c r="H15" s="76"/>
    </row>
    <row r="16" spans="1:8" s="4" customFormat="1" ht="12.75">
      <c r="A16" s="44" t="s">
        <v>4</v>
      </c>
      <c r="B16" s="69" t="s">
        <v>211</v>
      </c>
      <c r="C16" s="146"/>
      <c r="D16" s="71">
        <f>SUM(E16:H16)</f>
        <v>767800</v>
      </c>
      <c r="E16" s="71">
        <v>767800</v>
      </c>
      <c r="F16" s="64" t="s">
        <v>101</v>
      </c>
      <c r="G16" s="86"/>
      <c r="H16" s="76"/>
    </row>
    <row r="17" spans="1:8" s="4" customFormat="1" ht="45">
      <c r="A17" s="78" t="s">
        <v>7</v>
      </c>
      <c r="B17" s="65" t="s">
        <v>109</v>
      </c>
      <c r="C17" s="147" t="s">
        <v>222</v>
      </c>
      <c r="D17" s="72">
        <f>SUM(D19:D20)</f>
        <v>37155500</v>
      </c>
      <c r="E17" s="72">
        <f>SUM(E19:E20)</f>
        <v>37155500</v>
      </c>
      <c r="F17" s="64" t="s">
        <v>101</v>
      </c>
      <c r="G17" s="86"/>
      <c r="H17" s="75"/>
    </row>
    <row r="18" spans="1:8" s="4" customFormat="1" ht="12.75">
      <c r="A18" s="44" t="s">
        <v>1</v>
      </c>
      <c r="B18" s="69"/>
      <c r="C18" s="146"/>
      <c r="D18" s="71"/>
      <c r="E18" s="71"/>
      <c r="F18" s="64" t="s">
        <v>101</v>
      </c>
      <c r="G18" s="86"/>
      <c r="H18" s="75"/>
    </row>
    <row r="19" spans="1:8" s="4" customFormat="1" ht="12.75">
      <c r="A19" s="44" t="s">
        <v>4</v>
      </c>
      <c r="B19" s="69" t="s">
        <v>110</v>
      </c>
      <c r="C19" s="146"/>
      <c r="D19" s="71">
        <f>SUM(E19)</f>
        <v>5741800</v>
      </c>
      <c r="E19" s="71">
        <v>5741800</v>
      </c>
      <c r="F19" s="64" t="s">
        <v>101</v>
      </c>
      <c r="G19" s="86"/>
      <c r="H19" s="75"/>
    </row>
    <row r="20" spans="1:8" s="4" customFormat="1" ht="45">
      <c r="A20" s="44" t="s">
        <v>5</v>
      </c>
      <c r="B20" s="69" t="s">
        <v>111</v>
      </c>
      <c r="C20" s="146"/>
      <c r="D20" s="71">
        <f>SUM(E20)</f>
        <v>31413700</v>
      </c>
      <c r="E20" s="71">
        <v>31413700</v>
      </c>
      <c r="F20" s="64" t="s">
        <v>101</v>
      </c>
      <c r="G20" s="86"/>
      <c r="H20" s="75"/>
    </row>
    <row r="21" spans="1:8" s="4" customFormat="1" ht="33.75">
      <c r="A21" s="78" t="s">
        <v>55</v>
      </c>
      <c r="B21" s="65" t="s">
        <v>112</v>
      </c>
      <c r="C21" s="147" t="s">
        <v>224</v>
      </c>
      <c r="D21" s="72">
        <f>SUM(D23:D24)</f>
        <v>0</v>
      </c>
      <c r="E21" s="72">
        <f>SUM(E23:E24)</f>
        <v>0</v>
      </c>
      <c r="F21" s="64" t="s">
        <v>101</v>
      </c>
      <c r="G21" s="86"/>
      <c r="H21" s="75"/>
    </row>
    <row r="22" spans="1:8" s="4" customFormat="1" ht="12.75">
      <c r="A22" s="44" t="s">
        <v>1</v>
      </c>
      <c r="B22" s="69"/>
      <c r="C22" s="146"/>
      <c r="D22" s="71"/>
      <c r="E22" s="71"/>
      <c r="F22" s="64" t="s">
        <v>101</v>
      </c>
      <c r="G22" s="86"/>
      <c r="H22" s="75"/>
    </row>
    <row r="23" spans="1:8" s="4" customFormat="1" ht="12.75">
      <c r="A23" s="44" t="s">
        <v>4</v>
      </c>
      <c r="B23" s="69" t="s">
        <v>113</v>
      </c>
      <c r="C23" s="146"/>
      <c r="D23" s="71">
        <f>SUM(E23)</f>
        <v>0</v>
      </c>
      <c r="E23" s="71"/>
      <c r="F23" s="64" t="s">
        <v>101</v>
      </c>
      <c r="G23" s="86"/>
      <c r="H23" s="75"/>
    </row>
    <row r="24" spans="1:8" s="4" customFormat="1" ht="33.75">
      <c r="A24" s="44" t="s">
        <v>56</v>
      </c>
      <c r="B24" s="69" t="s">
        <v>114</v>
      </c>
      <c r="C24" s="146"/>
      <c r="D24" s="71"/>
      <c r="E24" s="71"/>
      <c r="F24" s="64" t="s">
        <v>101</v>
      </c>
      <c r="G24" s="86"/>
      <c r="H24" s="75"/>
    </row>
    <row r="25" spans="1:8" s="4" customFormat="1" ht="45">
      <c r="A25" s="53" t="s">
        <v>106</v>
      </c>
      <c r="B25" s="65">
        <v>123</v>
      </c>
      <c r="C25" s="147"/>
      <c r="D25" s="64">
        <f>SUM(D27,D28,D37,D38,D39,D40)</f>
        <v>1867600</v>
      </c>
      <c r="E25" s="64"/>
      <c r="F25" s="64" t="s">
        <v>101</v>
      </c>
      <c r="G25" s="87">
        <f>SUM(G27,G28,G37,G38,G39,G40)</f>
        <v>1867600</v>
      </c>
      <c r="H25" s="84"/>
    </row>
    <row r="26" spans="1:8" s="4" customFormat="1" ht="12.75">
      <c r="A26" s="44" t="s">
        <v>0</v>
      </c>
      <c r="B26" s="70"/>
      <c r="C26" s="148"/>
      <c r="D26" s="72"/>
      <c r="E26" s="72"/>
      <c r="F26" s="64" t="s">
        <v>101</v>
      </c>
      <c r="G26" s="86"/>
      <c r="H26" s="75"/>
    </row>
    <row r="27" spans="1:8" s="4" customFormat="1" ht="33.75">
      <c r="A27" s="44" t="s">
        <v>68</v>
      </c>
      <c r="B27" s="69" t="s">
        <v>115</v>
      </c>
      <c r="C27" s="146"/>
      <c r="D27" s="71"/>
      <c r="E27" s="71"/>
      <c r="F27" s="71" t="s">
        <v>101</v>
      </c>
      <c r="G27" s="86"/>
      <c r="H27" s="85"/>
    </row>
    <row r="28" spans="1:8" s="4" customFormat="1" ht="45">
      <c r="A28" s="45" t="s">
        <v>69</v>
      </c>
      <c r="B28" s="65" t="s">
        <v>116</v>
      </c>
      <c r="C28" s="147" t="s">
        <v>225</v>
      </c>
      <c r="D28" s="64">
        <f>SUM(D30:D36)</f>
        <v>1520600</v>
      </c>
      <c r="E28" s="64"/>
      <c r="F28" s="64" t="s">
        <v>101</v>
      </c>
      <c r="G28" s="87">
        <f>SUM(G30:G36)</f>
        <v>1520600</v>
      </c>
      <c r="H28" s="84"/>
    </row>
    <row r="29" spans="1:8" s="4" customFormat="1" ht="16.5" customHeight="1">
      <c r="A29" s="44" t="s">
        <v>0</v>
      </c>
      <c r="B29" s="70"/>
      <c r="C29" s="148"/>
      <c r="D29" s="72"/>
      <c r="E29" s="72"/>
      <c r="F29" s="64" t="s">
        <v>101</v>
      </c>
      <c r="G29" s="86"/>
      <c r="H29" s="75"/>
    </row>
    <row r="30" spans="1:8" s="4" customFormat="1" ht="22.5">
      <c r="A30" s="57" t="s">
        <v>84</v>
      </c>
      <c r="B30" s="69"/>
      <c r="C30" s="146"/>
      <c r="D30" s="71">
        <f aca="true" t="shared" si="0" ref="D30:D36">SUM(G30)</f>
        <v>92400</v>
      </c>
      <c r="E30" s="64"/>
      <c r="F30" s="64" t="s">
        <v>101</v>
      </c>
      <c r="G30" s="86">
        <v>92400</v>
      </c>
      <c r="H30" s="76"/>
    </row>
    <row r="31" spans="1:8" s="4" customFormat="1" ht="22.5">
      <c r="A31" s="57" t="s">
        <v>85</v>
      </c>
      <c r="B31" s="70"/>
      <c r="C31" s="146"/>
      <c r="D31" s="71">
        <f t="shared" si="0"/>
        <v>123200</v>
      </c>
      <c r="E31" s="64"/>
      <c r="F31" s="64" t="s">
        <v>101</v>
      </c>
      <c r="G31" s="86">
        <v>123200</v>
      </c>
      <c r="H31" s="76"/>
    </row>
    <row r="32" spans="1:8" s="4" customFormat="1" ht="25.5" customHeight="1">
      <c r="A32" s="57" t="s">
        <v>86</v>
      </c>
      <c r="B32" s="70"/>
      <c r="C32" s="146"/>
      <c r="D32" s="71">
        <f t="shared" si="0"/>
        <v>256000</v>
      </c>
      <c r="E32" s="64"/>
      <c r="F32" s="64" t="s">
        <v>101</v>
      </c>
      <c r="G32" s="86">
        <v>256000</v>
      </c>
      <c r="H32" s="76"/>
    </row>
    <row r="33" spans="1:8" s="4" customFormat="1" ht="12.75">
      <c r="A33" s="57" t="s">
        <v>87</v>
      </c>
      <c r="B33" s="69"/>
      <c r="C33" s="146"/>
      <c r="D33" s="71">
        <f t="shared" si="0"/>
        <v>249000</v>
      </c>
      <c r="E33" s="71"/>
      <c r="F33" s="64" t="s">
        <v>101</v>
      </c>
      <c r="G33" s="86">
        <v>249000</v>
      </c>
      <c r="H33" s="76"/>
    </row>
    <row r="34" spans="1:8" s="4" customFormat="1" ht="12.75">
      <c r="A34" s="57" t="s">
        <v>88</v>
      </c>
      <c r="B34" s="71"/>
      <c r="C34" s="146"/>
      <c r="D34" s="71">
        <f t="shared" si="0"/>
        <v>128000</v>
      </c>
      <c r="E34" s="71"/>
      <c r="F34" s="64" t="s">
        <v>101</v>
      </c>
      <c r="G34" s="86">
        <v>128000</v>
      </c>
      <c r="H34" s="75"/>
    </row>
    <row r="35" spans="1:8" s="4" customFormat="1" ht="22.5">
      <c r="A35" s="57" t="s">
        <v>89</v>
      </c>
      <c r="B35" s="71"/>
      <c r="C35" s="146"/>
      <c r="D35" s="71">
        <f t="shared" si="0"/>
        <v>480000</v>
      </c>
      <c r="E35" s="71"/>
      <c r="F35" s="64" t="s">
        <v>101</v>
      </c>
      <c r="G35" s="86">
        <v>480000</v>
      </c>
      <c r="H35" s="75"/>
    </row>
    <row r="36" spans="1:8" s="4" customFormat="1" ht="22.5">
      <c r="A36" s="57" t="s">
        <v>90</v>
      </c>
      <c r="B36" s="72"/>
      <c r="C36" s="146"/>
      <c r="D36" s="71">
        <f t="shared" si="0"/>
        <v>192000</v>
      </c>
      <c r="E36" s="72"/>
      <c r="F36" s="64" t="s">
        <v>101</v>
      </c>
      <c r="G36" s="86">
        <v>192000</v>
      </c>
      <c r="H36" s="75"/>
    </row>
    <row r="37" spans="1:8" s="4" customFormat="1" ht="22.5">
      <c r="A37" s="44" t="s">
        <v>8</v>
      </c>
      <c r="B37" s="71" t="s">
        <v>117</v>
      </c>
      <c r="C37" s="146"/>
      <c r="D37" s="71"/>
      <c r="E37" s="71"/>
      <c r="F37" s="64" t="s">
        <v>101</v>
      </c>
      <c r="G37" s="86"/>
      <c r="H37" s="75"/>
    </row>
    <row r="38" spans="1:8" s="4" customFormat="1" ht="33.75">
      <c r="A38" s="44" t="s">
        <v>83</v>
      </c>
      <c r="B38" s="71" t="s">
        <v>118</v>
      </c>
      <c r="C38" s="146"/>
      <c r="D38" s="71">
        <f>SUM(G38)</f>
        <v>72000</v>
      </c>
      <c r="E38" s="71"/>
      <c r="F38" s="64" t="s">
        <v>101</v>
      </c>
      <c r="G38" s="86">
        <v>72000</v>
      </c>
      <c r="H38" s="75"/>
    </row>
    <row r="39" spans="1:8" s="4" customFormat="1" ht="22.5">
      <c r="A39" s="44" t="s">
        <v>9</v>
      </c>
      <c r="B39" s="71" t="s">
        <v>119</v>
      </c>
      <c r="C39" s="146"/>
      <c r="D39" s="71"/>
      <c r="E39" s="71"/>
      <c r="F39" s="64" t="s">
        <v>101</v>
      </c>
      <c r="G39" s="86"/>
      <c r="H39" s="75"/>
    </row>
    <row r="40" spans="1:8" s="4" customFormat="1" ht="12.75">
      <c r="A40" s="44" t="s">
        <v>81</v>
      </c>
      <c r="B40" s="71" t="s">
        <v>120</v>
      </c>
      <c r="C40" s="147" t="s">
        <v>227</v>
      </c>
      <c r="D40" s="71">
        <f>SUM(G40)</f>
        <v>275000</v>
      </c>
      <c r="E40" s="71"/>
      <c r="F40" s="64" t="s">
        <v>101</v>
      </c>
      <c r="G40" s="86">
        <v>275000</v>
      </c>
      <c r="H40" s="75"/>
    </row>
    <row r="41" spans="1:8" s="4" customFormat="1" ht="22.5">
      <c r="A41" s="54" t="s">
        <v>103</v>
      </c>
      <c r="B41" s="65">
        <v>130</v>
      </c>
      <c r="C41" s="147" t="s">
        <v>226</v>
      </c>
      <c r="D41" s="72"/>
      <c r="E41" s="64" t="s">
        <v>101</v>
      </c>
      <c r="F41" s="64" t="s">
        <v>101</v>
      </c>
      <c r="G41" s="86"/>
      <c r="H41" s="75"/>
    </row>
    <row r="42" spans="1:8" s="4" customFormat="1" ht="12.75" hidden="1">
      <c r="A42" s="44"/>
      <c r="B42" s="73"/>
      <c r="C42" s="151"/>
      <c r="D42" s="82"/>
      <c r="E42" s="73"/>
      <c r="F42" s="64" t="s">
        <v>101</v>
      </c>
      <c r="G42" s="88"/>
      <c r="H42" s="75"/>
    </row>
    <row r="43" spans="1:8" s="4" customFormat="1" ht="25.5" customHeight="1" hidden="1">
      <c r="A43" s="44"/>
      <c r="B43" s="1"/>
      <c r="C43" s="152"/>
      <c r="D43" s="79"/>
      <c r="E43" s="79"/>
      <c r="F43" s="64" t="s">
        <v>101</v>
      </c>
      <c r="G43" s="89"/>
      <c r="H43" s="83"/>
    </row>
    <row r="44" spans="1:8" s="4" customFormat="1" ht="24.75" customHeight="1" hidden="1">
      <c r="A44" s="44"/>
      <c r="B44" s="1"/>
      <c r="C44" s="152"/>
      <c r="D44" s="79"/>
      <c r="E44" s="79"/>
      <c r="F44" s="64" t="s">
        <v>101</v>
      </c>
      <c r="G44" s="89"/>
      <c r="H44" s="83"/>
    </row>
    <row r="45" spans="1:8" s="4" customFormat="1" ht="21" customHeight="1" hidden="1">
      <c r="A45" s="44" t="s">
        <v>82</v>
      </c>
      <c r="B45" s="1"/>
      <c r="C45" s="152"/>
      <c r="D45" s="79"/>
      <c r="E45" s="79"/>
      <c r="F45" s="79"/>
      <c r="G45" s="89"/>
      <c r="H45" s="83"/>
    </row>
    <row r="46" spans="1:8" s="4" customFormat="1" ht="12.75" hidden="1">
      <c r="A46" s="6"/>
      <c r="B46" s="1"/>
      <c r="C46" s="152"/>
      <c r="D46" s="79"/>
      <c r="E46" s="79"/>
      <c r="F46" s="79"/>
      <c r="G46" s="89"/>
      <c r="H46" s="83"/>
    </row>
    <row r="47" spans="1:8" s="4" customFormat="1" ht="35.25" customHeight="1" hidden="1">
      <c r="A47" s="54"/>
      <c r="B47" s="69"/>
      <c r="C47" s="146"/>
      <c r="D47" s="72"/>
      <c r="E47" s="64"/>
      <c r="F47" s="64"/>
      <c r="G47" s="86"/>
      <c r="H47" s="76"/>
    </row>
    <row r="48" spans="1:8" s="4" customFormat="1" ht="16.5" customHeight="1">
      <c r="A48" s="62" t="s">
        <v>104</v>
      </c>
      <c r="B48" s="70">
        <v>150</v>
      </c>
      <c r="C48" s="147" t="s">
        <v>228</v>
      </c>
      <c r="D48" s="72">
        <f>SUM(D49:D57)</f>
        <v>2125300</v>
      </c>
      <c r="E48" s="64" t="s">
        <v>101</v>
      </c>
      <c r="F48" s="72">
        <f>SUM(F49:F57)</f>
        <v>2125300</v>
      </c>
      <c r="G48" s="86" t="s">
        <v>101</v>
      </c>
      <c r="H48" s="76" t="s">
        <v>101</v>
      </c>
    </row>
    <row r="49" spans="1:8" s="4" customFormat="1" ht="33.75" customHeight="1">
      <c r="A49" s="44" t="s">
        <v>70</v>
      </c>
      <c r="B49" s="69" t="s">
        <v>121</v>
      </c>
      <c r="C49" s="146"/>
      <c r="D49" s="71">
        <f>SUM(F49)</f>
        <v>0</v>
      </c>
      <c r="E49" s="71" t="s">
        <v>101</v>
      </c>
      <c r="F49" s="71"/>
      <c r="G49" s="86" t="s">
        <v>101</v>
      </c>
      <c r="H49" s="76" t="s">
        <v>101</v>
      </c>
    </row>
    <row r="50" spans="1:8" s="4" customFormat="1" ht="33.75">
      <c r="A50" s="44" t="s">
        <v>72</v>
      </c>
      <c r="B50" s="79" t="s">
        <v>122</v>
      </c>
      <c r="C50" s="152"/>
      <c r="D50" s="79">
        <f>SUM(F50)</f>
        <v>0</v>
      </c>
      <c r="E50" s="71" t="s">
        <v>101</v>
      </c>
      <c r="F50" s="79"/>
      <c r="G50" s="86" t="s">
        <v>101</v>
      </c>
      <c r="H50" s="76" t="s">
        <v>101</v>
      </c>
    </row>
    <row r="51" spans="1:8" s="4" customFormat="1" ht="33.75">
      <c r="A51" s="44" t="s">
        <v>73</v>
      </c>
      <c r="B51" s="79" t="s">
        <v>123</v>
      </c>
      <c r="C51" s="152"/>
      <c r="D51" s="79"/>
      <c r="E51" s="71" t="s">
        <v>101</v>
      </c>
      <c r="F51" s="79"/>
      <c r="G51" s="86" t="s">
        <v>101</v>
      </c>
      <c r="H51" s="76" t="s">
        <v>101</v>
      </c>
    </row>
    <row r="52" spans="1:8" s="4" customFormat="1" ht="36" customHeight="1">
      <c r="A52" s="44" t="s">
        <v>74</v>
      </c>
      <c r="B52" s="79" t="s">
        <v>124</v>
      </c>
      <c r="C52" s="152"/>
      <c r="D52" s="79">
        <f>SUM(F52)</f>
        <v>1285900</v>
      </c>
      <c r="E52" s="71" t="s">
        <v>101</v>
      </c>
      <c r="F52" s="79">
        <v>1285900</v>
      </c>
      <c r="G52" s="86" t="s">
        <v>101</v>
      </c>
      <c r="H52" s="76" t="s">
        <v>101</v>
      </c>
    </row>
    <row r="53" spans="1:8" s="4" customFormat="1" ht="28.5" customHeight="1">
      <c r="A53" s="44" t="s">
        <v>129</v>
      </c>
      <c r="B53" s="69" t="s">
        <v>125</v>
      </c>
      <c r="C53" s="146"/>
      <c r="D53" s="71">
        <f>SUM(F53)</f>
        <v>0</v>
      </c>
      <c r="E53" s="71" t="s">
        <v>101</v>
      </c>
      <c r="F53" s="71"/>
      <c r="G53" s="86" t="s">
        <v>101</v>
      </c>
      <c r="H53" s="76" t="s">
        <v>101</v>
      </c>
    </row>
    <row r="54" spans="1:8" s="4" customFormat="1" ht="45">
      <c r="A54" s="44" t="s">
        <v>71</v>
      </c>
      <c r="B54" s="69" t="s">
        <v>126</v>
      </c>
      <c r="C54" s="146"/>
      <c r="D54" s="71">
        <f>SUM(F54)</f>
        <v>734400</v>
      </c>
      <c r="E54" s="71" t="s">
        <v>101</v>
      </c>
      <c r="F54" s="71">
        <v>734400</v>
      </c>
      <c r="G54" s="86" t="s">
        <v>101</v>
      </c>
      <c r="H54" s="76" t="s">
        <v>101</v>
      </c>
    </row>
    <row r="55" spans="1:8" s="4" customFormat="1" ht="45">
      <c r="A55" s="54" t="s">
        <v>80</v>
      </c>
      <c r="B55" s="69" t="s">
        <v>127</v>
      </c>
      <c r="C55" s="146"/>
      <c r="D55" s="71"/>
      <c r="E55" s="71" t="s">
        <v>101</v>
      </c>
      <c r="F55" s="71"/>
      <c r="G55" s="86" t="s">
        <v>101</v>
      </c>
      <c r="H55" s="76" t="s">
        <v>101</v>
      </c>
    </row>
    <row r="56" spans="1:8" s="4" customFormat="1" ht="33.75">
      <c r="A56" s="44" t="s">
        <v>79</v>
      </c>
      <c r="B56" s="79" t="s">
        <v>128</v>
      </c>
      <c r="C56" s="146"/>
      <c r="D56" s="71"/>
      <c r="E56" s="71"/>
      <c r="F56" s="71"/>
      <c r="G56" s="86"/>
      <c r="H56" s="76"/>
    </row>
    <row r="57" spans="1:8" s="4" customFormat="1" ht="83.25" customHeight="1">
      <c r="A57" s="44" t="s">
        <v>214</v>
      </c>
      <c r="B57" s="79" t="s">
        <v>128</v>
      </c>
      <c r="C57" s="152"/>
      <c r="D57" s="79">
        <f>SUM(F57)</f>
        <v>105000</v>
      </c>
      <c r="E57" s="71" t="s">
        <v>101</v>
      </c>
      <c r="F57" s="79">
        <v>105000</v>
      </c>
      <c r="G57" s="86" t="s">
        <v>101</v>
      </c>
      <c r="H57" s="76" t="s">
        <v>101</v>
      </c>
    </row>
    <row r="58" spans="1:8" s="4" customFormat="1" ht="12.75">
      <c r="A58" s="62" t="s">
        <v>130</v>
      </c>
      <c r="B58" s="70">
        <v>160</v>
      </c>
      <c r="C58" s="147" t="s">
        <v>229</v>
      </c>
      <c r="D58" s="72">
        <f>SUM(G58)</f>
        <v>302400</v>
      </c>
      <c r="E58" s="64" t="s">
        <v>101</v>
      </c>
      <c r="F58" s="64" t="s">
        <v>101</v>
      </c>
      <c r="G58" s="87">
        <v>302400</v>
      </c>
      <c r="H58" s="76"/>
    </row>
    <row r="59" spans="1:8" s="4" customFormat="1" ht="12.75">
      <c r="A59" s="62" t="s">
        <v>131</v>
      </c>
      <c r="B59" s="70">
        <v>180</v>
      </c>
      <c r="C59" s="147" t="s">
        <v>101</v>
      </c>
      <c r="D59" s="72"/>
      <c r="E59" s="64" t="s">
        <v>101</v>
      </c>
      <c r="F59" s="64" t="s">
        <v>101</v>
      </c>
      <c r="G59" s="87"/>
      <c r="H59" s="76" t="s">
        <v>101</v>
      </c>
    </row>
    <row r="60" ht="12.75">
      <c r="A60" s="55"/>
    </row>
  </sheetData>
  <sheetProtection/>
  <mergeCells count="9">
    <mergeCell ref="A4:A7"/>
    <mergeCell ref="B4:B7"/>
    <mergeCell ref="C4:C7"/>
    <mergeCell ref="D4:H4"/>
    <mergeCell ref="D5:D7"/>
    <mergeCell ref="E5:H5"/>
    <mergeCell ref="E6:E7"/>
    <mergeCell ref="F6:F7"/>
    <mergeCell ref="G6:H6"/>
  </mergeCells>
  <printOptions/>
  <pageMargins left="0.3937007874015748" right="0.1968503937007874" top="0.5905511811023623" bottom="0.3937007874015748" header="0.31496062992125984" footer="0.5118110236220472"/>
  <pageSetup fitToHeight="0" fitToWidth="1" horizontalDpi="600" verticalDpi="600" orientation="portrait" paperSize="9" scale="79" r:id="rId1"/>
  <headerFooter alignWithMargins="0">
    <oddHeader>&amp;CСтраница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47.28125" style="5" customWidth="1"/>
    <col min="2" max="2" width="7.28125" style="0" customWidth="1"/>
    <col min="3" max="3" width="19.00390625" style="0" customWidth="1"/>
    <col min="4" max="5" width="10.8515625" style="0" customWidth="1"/>
    <col min="6" max="6" width="11.00390625" style="0" customWidth="1"/>
    <col min="7" max="7" width="9.8515625" style="0" customWidth="1"/>
  </cols>
  <sheetData>
    <row r="1" ht="12.75">
      <c r="G1" t="s">
        <v>91</v>
      </c>
    </row>
    <row r="2" ht="15.75">
      <c r="A2" s="25" t="s">
        <v>203</v>
      </c>
    </row>
    <row r="4" spans="1:8" ht="23.25" customHeight="1">
      <c r="A4" s="162" t="s">
        <v>2</v>
      </c>
      <c r="B4" s="162" t="s">
        <v>92</v>
      </c>
      <c r="C4" s="162" t="s">
        <v>93</v>
      </c>
      <c r="D4" s="165" t="s">
        <v>94</v>
      </c>
      <c r="E4" s="166"/>
      <c r="F4" s="166"/>
      <c r="G4" s="166"/>
      <c r="H4" s="167"/>
    </row>
    <row r="5" spans="1:8" ht="12.75">
      <c r="A5" s="163"/>
      <c r="B5" s="163"/>
      <c r="C5" s="163"/>
      <c r="D5" s="162" t="s">
        <v>95</v>
      </c>
      <c r="E5" s="165" t="s">
        <v>0</v>
      </c>
      <c r="F5" s="166"/>
      <c r="G5" s="166"/>
      <c r="H5" s="167"/>
    </row>
    <row r="6" spans="1:8" ht="70.5" customHeight="1">
      <c r="A6" s="163"/>
      <c r="B6" s="163"/>
      <c r="C6" s="163"/>
      <c r="D6" s="163"/>
      <c r="E6" s="163" t="s">
        <v>96</v>
      </c>
      <c r="F6" s="170" t="s">
        <v>97</v>
      </c>
      <c r="G6" s="168" t="s">
        <v>98</v>
      </c>
      <c r="H6" s="169"/>
    </row>
    <row r="7" spans="1:8" ht="22.5">
      <c r="A7" s="164"/>
      <c r="B7" s="164"/>
      <c r="C7" s="164"/>
      <c r="D7" s="164"/>
      <c r="E7" s="164"/>
      <c r="F7" s="171"/>
      <c r="G7" s="2" t="s">
        <v>95</v>
      </c>
      <c r="H7" s="61" t="s">
        <v>99</v>
      </c>
    </row>
    <row r="8" spans="1:8" ht="12.75">
      <c r="A8" s="63">
        <v>1</v>
      </c>
      <c r="B8" s="65">
        <v>2</v>
      </c>
      <c r="C8" s="65">
        <v>3</v>
      </c>
      <c r="D8" s="65">
        <v>4</v>
      </c>
      <c r="E8" s="65">
        <v>5</v>
      </c>
      <c r="F8" s="65">
        <v>6</v>
      </c>
      <c r="G8" s="66">
        <v>7</v>
      </c>
      <c r="H8" s="66">
        <v>8</v>
      </c>
    </row>
    <row r="9" spans="1:8" ht="12.75">
      <c r="A9" s="45" t="s">
        <v>100</v>
      </c>
      <c r="B9" s="67">
        <v>100</v>
      </c>
      <c r="C9" s="153" t="s">
        <v>101</v>
      </c>
      <c r="D9" s="68">
        <f>SUM(D11,D13,D48,D58,D25)</f>
        <v>41565810</v>
      </c>
      <c r="E9" s="74">
        <f>SUM(E12)</f>
        <v>39170810</v>
      </c>
      <c r="F9" s="74">
        <f>SUM(F48)</f>
        <v>105000</v>
      </c>
      <c r="G9" s="90">
        <f>SUM(G11,G12,G41,G58)</f>
        <v>2290000</v>
      </c>
      <c r="H9" s="91"/>
    </row>
    <row r="10" spans="1:8" ht="12.75">
      <c r="A10" s="54" t="s">
        <v>0</v>
      </c>
      <c r="B10" s="69"/>
      <c r="C10" s="146"/>
      <c r="D10" s="72"/>
      <c r="E10" s="72"/>
      <c r="F10" s="72"/>
      <c r="G10" s="86"/>
      <c r="H10" s="76"/>
    </row>
    <row r="11" spans="1:8" ht="12.75">
      <c r="A11" s="62" t="s">
        <v>102</v>
      </c>
      <c r="B11" s="65">
        <v>110</v>
      </c>
      <c r="C11" s="147" t="s">
        <v>221</v>
      </c>
      <c r="D11" s="72">
        <f>SUM(G11)</f>
        <v>120000</v>
      </c>
      <c r="E11" s="64" t="s">
        <v>101</v>
      </c>
      <c r="F11" s="64" t="s">
        <v>101</v>
      </c>
      <c r="G11" s="87">
        <v>120000</v>
      </c>
      <c r="H11" s="77" t="s">
        <v>101</v>
      </c>
    </row>
    <row r="12" spans="1:8" ht="12.75">
      <c r="A12" s="62" t="s">
        <v>105</v>
      </c>
      <c r="B12" s="65">
        <v>120</v>
      </c>
      <c r="C12" s="147" t="s">
        <v>101</v>
      </c>
      <c r="D12" s="64">
        <f>SUM(D13,D25)</f>
        <v>41038410</v>
      </c>
      <c r="E12" s="64">
        <f>SUM(E13,E25)</f>
        <v>39170810</v>
      </c>
      <c r="F12" s="64" t="s">
        <v>101</v>
      </c>
      <c r="G12" s="87">
        <f>SUM(G13,G25)</f>
        <v>1867600</v>
      </c>
      <c r="H12" s="77"/>
    </row>
    <row r="13" spans="1:8" ht="12.75">
      <c r="A13" s="53" t="s">
        <v>3</v>
      </c>
      <c r="B13" s="65">
        <v>121</v>
      </c>
      <c r="C13" s="146"/>
      <c r="D13" s="72">
        <f>SUM(D17,D21,D14)</f>
        <v>39170810</v>
      </c>
      <c r="E13" s="64">
        <f>SUM(E14,E17,E21)</f>
        <v>39170810</v>
      </c>
      <c r="F13" s="64" t="s">
        <v>101</v>
      </c>
      <c r="G13" s="86"/>
      <c r="H13" s="76"/>
    </row>
    <row r="14" spans="1:8" ht="45">
      <c r="A14" s="78" t="s">
        <v>6</v>
      </c>
      <c r="B14" s="65" t="s">
        <v>108</v>
      </c>
      <c r="C14" s="147" t="s">
        <v>223</v>
      </c>
      <c r="D14" s="72">
        <f>SUM(E14:H14)</f>
        <v>1449300</v>
      </c>
      <c r="E14" s="64">
        <f>SUM(E16)</f>
        <v>1449300</v>
      </c>
      <c r="F14" s="64" t="s">
        <v>101</v>
      </c>
      <c r="G14" s="86"/>
      <c r="H14" s="76"/>
    </row>
    <row r="15" spans="1:8" s="4" customFormat="1" ht="12.75">
      <c r="A15" s="44" t="s">
        <v>1</v>
      </c>
      <c r="B15" s="70"/>
      <c r="C15" s="148"/>
      <c r="D15" s="72"/>
      <c r="E15" s="64"/>
      <c r="F15" s="64" t="s">
        <v>101</v>
      </c>
      <c r="G15" s="86"/>
      <c r="H15" s="76"/>
    </row>
    <row r="16" spans="1:8" s="4" customFormat="1" ht="12.75">
      <c r="A16" s="44" t="s">
        <v>4</v>
      </c>
      <c r="B16" s="69" t="s">
        <v>211</v>
      </c>
      <c r="C16" s="146"/>
      <c r="D16" s="71">
        <f>E16</f>
        <v>1449300</v>
      </c>
      <c r="E16" s="71">
        <v>1449300</v>
      </c>
      <c r="F16" s="64" t="s">
        <v>101</v>
      </c>
      <c r="G16" s="86"/>
      <c r="H16" s="76"/>
    </row>
    <row r="17" spans="1:8" s="4" customFormat="1" ht="45">
      <c r="A17" s="78" t="s">
        <v>7</v>
      </c>
      <c r="B17" s="65" t="s">
        <v>109</v>
      </c>
      <c r="C17" s="147" t="s">
        <v>222</v>
      </c>
      <c r="D17" s="72">
        <f>SUM(D19:D20)</f>
        <v>37619200</v>
      </c>
      <c r="E17" s="72">
        <f>SUM(E19:E20)</f>
        <v>37619200</v>
      </c>
      <c r="F17" s="64" t="s">
        <v>101</v>
      </c>
      <c r="G17" s="86"/>
      <c r="H17" s="75"/>
    </row>
    <row r="18" spans="1:8" s="4" customFormat="1" ht="12.75">
      <c r="A18" s="44" t="s">
        <v>1</v>
      </c>
      <c r="B18" s="69"/>
      <c r="C18" s="146"/>
      <c r="D18" s="71"/>
      <c r="E18" s="71"/>
      <c r="F18" s="64" t="s">
        <v>101</v>
      </c>
      <c r="G18" s="86"/>
      <c r="H18" s="75"/>
    </row>
    <row r="19" spans="1:8" s="4" customFormat="1" ht="12.75">
      <c r="A19" s="44" t="s">
        <v>4</v>
      </c>
      <c r="B19" s="69" t="s">
        <v>110</v>
      </c>
      <c r="C19" s="146"/>
      <c r="D19" s="71">
        <f>SUM(E19)</f>
        <v>6205500</v>
      </c>
      <c r="E19" s="71">
        <v>6205500</v>
      </c>
      <c r="F19" s="64" t="s">
        <v>101</v>
      </c>
      <c r="G19" s="86"/>
      <c r="H19" s="75"/>
    </row>
    <row r="20" spans="1:8" s="4" customFormat="1" ht="45">
      <c r="A20" s="44" t="s">
        <v>5</v>
      </c>
      <c r="B20" s="69" t="s">
        <v>111</v>
      </c>
      <c r="C20" s="146"/>
      <c r="D20" s="71">
        <f>SUM(E20)</f>
        <v>31413700</v>
      </c>
      <c r="E20" s="71">
        <v>31413700</v>
      </c>
      <c r="F20" s="64" t="s">
        <v>101</v>
      </c>
      <c r="G20" s="86"/>
      <c r="H20" s="75"/>
    </row>
    <row r="21" spans="1:8" s="4" customFormat="1" ht="33.75">
      <c r="A21" s="78" t="s">
        <v>55</v>
      </c>
      <c r="B21" s="65" t="s">
        <v>112</v>
      </c>
      <c r="C21" s="147" t="s">
        <v>224</v>
      </c>
      <c r="D21" s="72">
        <f>SUM(D23:D24)</f>
        <v>102310</v>
      </c>
      <c r="E21" s="72">
        <f>SUM(E23:E24)</f>
        <v>102310</v>
      </c>
      <c r="F21" s="64" t="s">
        <v>101</v>
      </c>
      <c r="G21" s="86"/>
      <c r="H21" s="75"/>
    </row>
    <row r="22" spans="1:8" s="4" customFormat="1" ht="12.75">
      <c r="A22" s="44" t="s">
        <v>1</v>
      </c>
      <c r="B22" s="69"/>
      <c r="C22" s="146"/>
      <c r="D22" s="71"/>
      <c r="E22" s="71"/>
      <c r="F22" s="64" t="s">
        <v>101</v>
      </c>
      <c r="G22" s="86"/>
      <c r="H22" s="75"/>
    </row>
    <row r="23" spans="1:8" s="4" customFormat="1" ht="12.75">
      <c r="A23" s="44" t="s">
        <v>4</v>
      </c>
      <c r="B23" s="69" t="s">
        <v>113</v>
      </c>
      <c r="C23" s="146"/>
      <c r="D23" s="71">
        <f>SUM(E23)</f>
        <v>102310</v>
      </c>
      <c r="E23" s="71">
        <v>102310</v>
      </c>
      <c r="F23" s="64" t="s">
        <v>101</v>
      </c>
      <c r="G23" s="86"/>
      <c r="H23" s="75"/>
    </row>
    <row r="24" spans="1:8" s="4" customFormat="1" ht="33.75">
      <c r="A24" s="44" t="s">
        <v>56</v>
      </c>
      <c r="B24" s="69" t="s">
        <v>114</v>
      </c>
      <c r="C24" s="146"/>
      <c r="D24" s="71"/>
      <c r="E24" s="71"/>
      <c r="F24" s="64" t="s">
        <v>101</v>
      </c>
      <c r="G24" s="86"/>
      <c r="H24" s="75"/>
    </row>
    <row r="25" spans="1:8" s="4" customFormat="1" ht="45">
      <c r="A25" s="53" t="s">
        <v>106</v>
      </c>
      <c r="B25" s="65">
        <v>123</v>
      </c>
      <c r="C25" s="147"/>
      <c r="D25" s="64">
        <f>SUM(D27,D28,D37,D38,D39,D40)</f>
        <v>1867600</v>
      </c>
      <c r="E25" s="64"/>
      <c r="F25" s="64" t="s">
        <v>101</v>
      </c>
      <c r="G25" s="87">
        <f>SUM(G27,G28,G37,G38,G39,G40)</f>
        <v>1867600</v>
      </c>
      <c r="H25" s="84"/>
    </row>
    <row r="26" spans="1:8" s="4" customFormat="1" ht="12.75">
      <c r="A26" s="44" t="s">
        <v>0</v>
      </c>
      <c r="B26" s="70"/>
      <c r="C26" s="148"/>
      <c r="D26" s="72"/>
      <c r="E26" s="72"/>
      <c r="F26" s="64" t="s">
        <v>101</v>
      </c>
      <c r="G26" s="86"/>
      <c r="H26" s="75"/>
    </row>
    <row r="27" spans="1:8" s="4" customFormat="1" ht="33.75">
      <c r="A27" s="44" t="s">
        <v>68</v>
      </c>
      <c r="B27" s="69" t="s">
        <v>115</v>
      </c>
      <c r="C27" s="146"/>
      <c r="D27" s="71"/>
      <c r="E27" s="71"/>
      <c r="F27" s="71" t="s">
        <v>101</v>
      </c>
      <c r="G27" s="86"/>
      <c r="H27" s="85"/>
    </row>
    <row r="28" spans="1:8" s="4" customFormat="1" ht="45">
      <c r="A28" s="45" t="s">
        <v>69</v>
      </c>
      <c r="B28" s="65" t="s">
        <v>116</v>
      </c>
      <c r="C28" s="147" t="s">
        <v>225</v>
      </c>
      <c r="D28" s="64">
        <f>SUM(D30:D36)</f>
        <v>1520600</v>
      </c>
      <c r="E28" s="64"/>
      <c r="F28" s="64" t="s">
        <v>101</v>
      </c>
      <c r="G28" s="87">
        <f>SUM(G30:G36)</f>
        <v>1520600</v>
      </c>
      <c r="H28" s="84"/>
    </row>
    <row r="29" spans="1:8" s="4" customFormat="1" ht="16.5" customHeight="1">
      <c r="A29" s="44" t="s">
        <v>0</v>
      </c>
      <c r="B29" s="70"/>
      <c r="C29" s="148"/>
      <c r="D29" s="72"/>
      <c r="E29" s="72"/>
      <c r="F29" s="64" t="s">
        <v>101</v>
      </c>
      <c r="G29" s="86"/>
      <c r="H29" s="75"/>
    </row>
    <row r="30" spans="1:8" s="4" customFormat="1" ht="22.5">
      <c r="A30" s="57" t="s">
        <v>84</v>
      </c>
      <c r="B30" s="69"/>
      <c r="C30" s="146"/>
      <c r="D30" s="71">
        <f aca="true" t="shared" si="0" ref="D30:D36">SUM(G30)</f>
        <v>92400</v>
      </c>
      <c r="E30" s="64"/>
      <c r="F30" s="64" t="s">
        <v>101</v>
      </c>
      <c r="G30" s="86">
        <v>92400</v>
      </c>
      <c r="H30" s="76"/>
    </row>
    <row r="31" spans="1:8" s="4" customFormat="1" ht="22.5">
      <c r="A31" s="57" t="s">
        <v>85</v>
      </c>
      <c r="B31" s="70"/>
      <c r="C31" s="146"/>
      <c r="D31" s="71">
        <f t="shared" si="0"/>
        <v>123200</v>
      </c>
      <c r="E31" s="64"/>
      <c r="F31" s="64" t="s">
        <v>101</v>
      </c>
      <c r="G31" s="86">
        <v>123200</v>
      </c>
      <c r="H31" s="76"/>
    </row>
    <row r="32" spans="1:8" s="4" customFormat="1" ht="25.5" customHeight="1">
      <c r="A32" s="57" t="s">
        <v>86</v>
      </c>
      <c r="B32" s="70"/>
      <c r="C32" s="146"/>
      <c r="D32" s="71">
        <f t="shared" si="0"/>
        <v>256000</v>
      </c>
      <c r="E32" s="64"/>
      <c r="F32" s="64" t="s">
        <v>101</v>
      </c>
      <c r="G32" s="86">
        <v>256000</v>
      </c>
      <c r="H32" s="76"/>
    </row>
    <row r="33" spans="1:8" s="4" customFormat="1" ht="12.75">
      <c r="A33" s="57" t="s">
        <v>87</v>
      </c>
      <c r="B33" s="69"/>
      <c r="C33" s="146"/>
      <c r="D33" s="71">
        <f t="shared" si="0"/>
        <v>249000</v>
      </c>
      <c r="E33" s="71"/>
      <c r="F33" s="64" t="s">
        <v>101</v>
      </c>
      <c r="G33" s="86">
        <v>249000</v>
      </c>
      <c r="H33" s="76"/>
    </row>
    <row r="34" spans="1:8" s="4" customFormat="1" ht="12.75">
      <c r="A34" s="57" t="s">
        <v>88</v>
      </c>
      <c r="B34" s="71"/>
      <c r="C34" s="146"/>
      <c r="D34" s="71">
        <f t="shared" si="0"/>
        <v>128000</v>
      </c>
      <c r="E34" s="71"/>
      <c r="F34" s="64" t="s">
        <v>101</v>
      </c>
      <c r="G34" s="86">
        <v>128000</v>
      </c>
      <c r="H34" s="75"/>
    </row>
    <row r="35" spans="1:8" s="4" customFormat="1" ht="22.5">
      <c r="A35" s="57" t="s">
        <v>89</v>
      </c>
      <c r="B35" s="71"/>
      <c r="C35" s="146"/>
      <c r="D35" s="71">
        <f t="shared" si="0"/>
        <v>480000</v>
      </c>
      <c r="E35" s="71"/>
      <c r="F35" s="64" t="s">
        <v>101</v>
      </c>
      <c r="G35" s="86">
        <v>480000</v>
      </c>
      <c r="H35" s="75"/>
    </row>
    <row r="36" spans="1:8" s="4" customFormat="1" ht="22.5">
      <c r="A36" s="57" t="s">
        <v>90</v>
      </c>
      <c r="B36" s="72"/>
      <c r="C36" s="146"/>
      <c r="D36" s="71">
        <f t="shared" si="0"/>
        <v>192000</v>
      </c>
      <c r="E36" s="72"/>
      <c r="F36" s="64" t="s">
        <v>101</v>
      </c>
      <c r="G36" s="86">
        <v>192000</v>
      </c>
      <c r="H36" s="75"/>
    </row>
    <row r="37" spans="1:8" s="4" customFormat="1" ht="22.5">
      <c r="A37" s="44" t="s">
        <v>8</v>
      </c>
      <c r="B37" s="71" t="s">
        <v>117</v>
      </c>
      <c r="C37" s="146"/>
      <c r="D37" s="71"/>
      <c r="E37" s="71"/>
      <c r="F37" s="64" t="s">
        <v>101</v>
      </c>
      <c r="G37" s="86"/>
      <c r="H37" s="75"/>
    </row>
    <row r="38" spans="1:8" s="4" customFormat="1" ht="33.75">
      <c r="A38" s="44" t="s">
        <v>83</v>
      </c>
      <c r="B38" s="71" t="s">
        <v>118</v>
      </c>
      <c r="C38" s="146"/>
      <c r="D38" s="71">
        <f>SUM(G38)</f>
        <v>72000</v>
      </c>
      <c r="E38" s="71"/>
      <c r="F38" s="64" t="s">
        <v>101</v>
      </c>
      <c r="G38" s="86">
        <v>72000</v>
      </c>
      <c r="H38" s="75"/>
    </row>
    <row r="39" spans="1:8" s="4" customFormat="1" ht="22.5">
      <c r="A39" s="44" t="s">
        <v>9</v>
      </c>
      <c r="B39" s="71" t="s">
        <v>119</v>
      </c>
      <c r="C39" s="146"/>
      <c r="D39" s="71"/>
      <c r="E39" s="71"/>
      <c r="F39" s="64" t="s">
        <v>101</v>
      </c>
      <c r="G39" s="86"/>
      <c r="H39" s="75"/>
    </row>
    <row r="40" spans="1:8" s="4" customFormat="1" ht="12.75">
      <c r="A40" s="44" t="s">
        <v>81</v>
      </c>
      <c r="B40" s="71" t="s">
        <v>120</v>
      </c>
      <c r="C40" s="147" t="s">
        <v>227</v>
      </c>
      <c r="D40" s="71">
        <f>SUM(G40)</f>
        <v>275000</v>
      </c>
      <c r="E40" s="71"/>
      <c r="F40" s="64" t="s">
        <v>101</v>
      </c>
      <c r="G40" s="86">
        <v>275000</v>
      </c>
      <c r="H40" s="75"/>
    </row>
    <row r="41" spans="1:8" s="4" customFormat="1" ht="22.5">
      <c r="A41" s="54" t="s">
        <v>103</v>
      </c>
      <c r="B41" s="65">
        <v>130</v>
      </c>
      <c r="C41" s="147" t="s">
        <v>226</v>
      </c>
      <c r="D41" s="72"/>
      <c r="E41" s="64" t="s">
        <v>101</v>
      </c>
      <c r="F41" s="64" t="s">
        <v>101</v>
      </c>
      <c r="G41" s="86"/>
      <c r="H41" s="75"/>
    </row>
    <row r="42" spans="1:8" s="4" customFormat="1" ht="12.75" hidden="1">
      <c r="A42" s="44"/>
      <c r="B42" s="73"/>
      <c r="C42" s="151"/>
      <c r="D42" s="82"/>
      <c r="E42" s="73"/>
      <c r="F42" s="64" t="s">
        <v>101</v>
      </c>
      <c r="G42" s="88"/>
      <c r="H42" s="75"/>
    </row>
    <row r="43" spans="1:8" s="4" customFormat="1" ht="25.5" customHeight="1" hidden="1">
      <c r="A43" s="44"/>
      <c r="B43" s="1"/>
      <c r="C43" s="152"/>
      <c r="D43" s="79"/>
      <c r="E43" s="79"/>
      <c r="F43" s="64" t="s">
        <v>101</v>
      </c>
      <c r="G43" s="89"/>
      <c r="H43" s="83"/>
    </row>
    <row r="44" spans="1:8" s="4" customFormat="1" ht="24.75" customHeight="1" hidden="1">
      <c r="A44" s="44"/>
      <c r="B44" s="1"/>
      <c r="C44" s="152"/>
      <c r="D44" s="79"/>
      <c r="E44" s="79"/>
      <c r="F44" s="64" t="s">
        <v>101</v>
      </c>
      <c r="G44" s="89"/>
      <c r="H44" s="83"/>
    </row>
    <row r="45" spans="1:8" s="4" customFormat="1" ht="21" customHeight="1" hidden="1">
      <c r="A45" s="44" t="s">
        <v>82</v>
      </c>
      <c r="B45" s="1"/>
      <c r="C45" s="152"/>
      <c r="D45" s="79"/>
      <c r="E45" s="79"/>
      <c r="F45" s="79"/>
      <c r="G45" s="89"/>
      <c r="H45" s="83"/>
    </row>
    <row r="46" spans="1:8" s="4" customFormat="1" ht="12.75" hidden="1">
      <c r="A46" s="6"/>
      <c r="B46" s="1"/>
      <c r="C46" s="152"/>
      <c r="D46" s="79"/>
      <c r="E46" s="79"/>
      <c r="F46" s="79"/>
      <c r="G46" s="89"/>
      <c r="H46" s="83"/>
    </row>
    <row r="47" spans="1:8" s="4" customFormat="1" ht="35.25" customHeight="1" hidden="1">
      <c r="A47" s="54"/>
      <c r="B47" s="69"/>
      <c r="C47" s="146"/>
      <c r="D47" s="72"/>
      <c r="E47" s="64"/>
      <c r="F47" s="64"/>
      <c r="G47" s="86"/>
      <c r="H47" s="76"/>
    </row>
    <row r="48" spans="1:8" s="4" customFormat="1" ht="16.5" customHeight="1">
      <c r="A48" s="62" t="s">
        <v>104</v>
      </c>
      <c r="B48" s="70">
        <v>150</v>
      </c>
      <c r="C48" s="147" t="s">
        <v>228</v>
      </c>
      <c r="D48" s="72">
        <f>SUM(D49:D57)</f>
        <v>105000</v>
      </c>
      <c r="E48" s="64" t="s">
        <v>101</v>
      </c>
      <c r="F48" s="72">
        <f>SUM(F49:F57)</f>
        <v>105000</v>
      </c>
      <c r="G48" s="86" t="s">
        <v>101</v>
      </c>
      <c r="H48" s="76" t="s">
        <v>101</v>
      </c>
    </row>
    <row r="49" spans="1:8" s="4" customFormat="1" ht="33.75" customHeight="1">
      <c r="A49" s="44" t="s">
        <v>70</v>
      </c>
      <c r="B49" s="69" t="s">
        <v>121</v>
      </c>
      <c r="C49" s="146"/>
      <c r="D49" s="71">
        <f>SUM(F49)</f>
        <v>0</v>
      </c>
      <c r="E49" s="71" t="s">
        <v>101</v>
      </c>
      <c r="F49" s="71"/>
      <c r="G49" s="86" t="s">
        <v>101</v>
      </c>
      <c r="H49" s="76" t="s">
        <v>101</v>
      </c>
    </row>
    <row r="50" spans="1:8" s="4" customFormat="1" ht="33.75">
      <c r="A50" s="44" t="s">
        <v>72</v>
      </c>
      <c r="B50" s="79" t="s">
        <v>122</v>
      </c>
      <c r="C50" s="152"/>
      <c r="D50" s="79">
        <f>SUM(F50)</f>
        <v>0</v>
      </c>
      <c r="E50" s="71" t="s">
        <v>101</v>
      </c>
      <c r="F50" s="79"/>
      <c r="G50" s="86" t="s">
        <v>101</v>
      </c>
      <c r="H50" s="76" t="s">
        <v>101</v>
      </c>
    </row>
    <row r="51" spans="1:8" s="4" customFormat="1" ht="33.75">
      <c r="A51" s="44" t="s">
        <v>73</v>
      </c>
      <c r="B51" s="79" t="s">
        <v>123</v>
      </c>
      <c r="C51" s="152"/>
      <c r="D51" s="79"/>
      <c r="E51" s="71" t="s">
        <v>101</v>
      </c>
      <c r="F51" s="79"/>
      <c r="G51" s="86" t="s">
        <v>101</v>
      </c>
      <c r="H51" s="76" t="s">
        <v>101</v>
      </c>
    </row>
    <row r="52" spans="1:8" s="4" customFormat="1" ht="36" customHeight="1">
      <c r="A52" s="44" t="s">
        <v>74</v>
      </c>
      <c r="B52" s="79" t="s">
        <v>124</v>
      </c>
      <c r="C52" s="152"/>
      <c r="D52" s="79">
        <f>SUM(F52)</f>
        <v>0</v>
      </c>
      <c r="E52" s="71" t="s">
        <v>101</v>
      </c>
      <c r="F52" s="79">
        <v>0</v>
      </c>
      <c r="G52" s="86" t="s">
        <v>101</v>
      </c>
      <c r="H52" s="76" t="s">
        <v>101</v>
      </c>
    </row>
    <row r="53" spans="1:8" s="4" customFormat="1" ht="28.5" customHeight="1">
      <c r="A53" s="44" t="s">
        <v>129</v>
      </c>
      <c r="B53" s="69" t="s">
        <v>125</v>
      </c>
      <c r="C53" s="146"/>
      <c r="D53" s="71">
        <f>SUM(F53)</f>
        <v>0</v>
      </c>
      <c r="E53" s="71" t="s">
        <v>101</v>
      </c>
      <c r="F53" s="71"/>
      <c r="G53" s="86" t="s">
        <v>101</v>
      </c>
      <c r="H53" s="76" t="s">
        <v>101</v>
      </c>
    </row>
    <row r="54" spans="1:8" s="4" customFormat="1" ht="45">
      <c r="A54" s="44" t="s">
        <v>71</v>
      </c>
      <c r="B54" s="69" t="s">
        <v>126</v>
      </c>
      <c r="C54" s="146"/>
      <c r="D54" s="71"/>
      <c r="E54" s="71" t="s">
        <v>101</v>
      </c>
      <c r="F54" s="71"/>
      <c r="G54" s="86" t="s">
        <v>101</v>
      </c>
      <c r="H54" s="76" t="s">
        <v>101</v>
      </c>
    </row>
    <row r="55" spans="1:8" s="4" customFormat="1" ht="45">
      <c r="A55" s="54" t="s">
        <v>80</v>
      </c>
      <c r="B55" s="69" t="s">
        <v>127</v>
      </c>
      <c r="C55" s="146"/>
      <c r="D55" s="71"/>
      <c r="E55" s="71" t="s">
        <v>101</v>
      </c>
      <c r="F55" s="71"/>
      <c r="G55" s="86" t="s">
        <v>101</v>
      </c>
      <c r="H55" s="76" t="s">
        <v>101</v>
      </c>
    </row>
    <row r="56" spans="1:8" s="4" customFormat="1" ht="33.75">
      <c r="A56" s="44" t="s">
        <v>79</v>
      </c>
      <c r="B56" s="79" t="s">
        <v>128</v>
      </c>
      <c r="C56" s="146"/>
      <c r="D56" s="71"/>
      <c r="E56" s="71"/>
      <c r="F56" s="71"/>
      <c r="G56" s="86"/>
      <c r="H56" s="76"/>
    </row>
    <row r="57" spans="1:8" s="4" customFormat="1" ht="87" customHeight="1">
      <c r="A57" s="44" t="s">
        <v>214</v>
      </c>
      <c r="B57" s="79" t="s">
        <v>128</v>
      </c>
      <c r="C57" s="152"/>
      <c r="D57" s="79">
        <f>SUM(F57)</f>
        <v>105000</v>
      </c>
      <c r="E57" s="71" t="s">
        <v>101</v>
      </c>
      <c r="F57" s="79">
        <v>105000</v>
      </c>
      <c r="G57" s="86" t="s">
        <v>101</v>
      </c>
      <c r="H57" s="76" t="s">
        <v>101</v>
      </c>
    </row>
    <row r="58" spans="1:8" s="4" customFormat="1" ht="12.75">
      <c r="A58" s="62" t="s">
        <v>130</v>
      </c>
      <c r="B58" s="70">
        <v>160</v>
      </c>
      <c r="C58" s="147" t="s">
        <v>229</v>
      </c>
      <c r="D58" s="72">
        <f>SUM(G58)</f>
        <v>302400</v>
      </c>
      <c r="E58" s="64" t="s">
        <v>101</v>
      </c>
      <c r="F58" s="64" t="s">
        <v>101</v>
      </c>
      <c r="G58" s="87">
        <v>302400</v>
      </c>
      <c r="H58" s="76"/>
    </row>
    <row r="59" spans="1:8" s="4" customFormat="1" ht="12.75">
      <c r="A59" s="62" t="s">
        <v>131</v>
      </c>
      <c r="B59" s="70">
        <v>180</v>
      </c>
      <c r="C59" s="147" t="s">
        <v>101</v>
      </c>
      <c r="D59" s="72"/>
      <c r="E59" s="64" t="s">
        <v>101</v>
      </c>
      <c r="F59" s="64" t="s">
        <v>101</v>
      </c>
      <c r="G59" s="87"/>
      <c r="H59" s="76" t="s">
        <v>101</v>
      </c>
    </row>
    <row r="60" ht="12.75">
      <c r="A60" s="55"/>
    </row>
  </sheetData>
  <sheetProtection/>
  <mergeCells count="9">
    <mergeCell ref="A4:A7"/>
    <mergeCell ref="B4:B7"/>
    <mergeCell ref="C4:C7"/>
    <mergeCell ref="D4:H4"/>
    <mergeCell ref="D5:D7"/>
    <mergeCell ref="E5:H5"/>
    <mergeCell ref="E6:E7"/>
    <mergeCell ref="F6:F7"/>
    <mergeCell ref="G6:H6"/>
  </mergeCells>
  <printOptions/>
  <pageMargins left="0.3937007874015748" right="0.1968503937007874" top="0.5905511811023623" bottom="0.3937007874015748" header="0.31496062992125984" footer="0.5118110236220472"/>
  <pageSetup fitToHeight="0" fitToWidth="1" horizontalDpi="600" verticalDpi="600" orientation="portrait" paperSize="9" scale="79" r:id="rId1"/>
  <headerFooter alignWithMargins="0">
    <oddHeader>&amp;CСтраница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3"/>
  <sheetViews>
    <sheetView zoomScalePageLayoutView="0" workbookViewId="0" topLeftCell="A1">
      <selection activeCell="G6" sqref="G6:H6"/>
    </sheetView>
  </sheetViews>
  <sheetFormatPr defaultColWidth="9.140625" defaultRowHeight="12.75"/>
  <cols>
    <col min="1" max="1" width="47.28125" style="5" customWidth="1"/>
    <col min="2" max="2" width="7.28125" style="0" customWidth="1"/>
    <col min="3" max="3" width="11.421875" style="0" customWidth="1"/>
    <col min="4" max="4" width="10.8515625" style="0" customWidth="1"/>
    <col min="5" max="5" width="11.28125" style="0" customWidth="1"/>
    <col min="6" max="6" width="11.00390625" style="0" customWidth="1"/>
    <col min="7" max="7" width="10.140625" style="0" bestFit="1" customWidth="1"/>
  </cols>
  <sheetData>
    <row r="2" spans="1:7" ht="15.75">
      <c r="A2" s="25"/>
      <c r="G2">
        <v>2018</v>
      </c>
    </row>
    <row r="4" spans="1:8" ht="23.25" customHeight="1">
      <c r="A4" s="162" t="s">
        <v>2</v>
      </c>
      <c r="B4" s="162" t="s">
        <v>92</v>
      </c>
      <c r="C4" s="162" t="s">
        <v>93</v>
      </c>
      <c r="D4" s="165" t="s">
        <v>251</v>
      </c>
      <c r="E4" s="166"/>
      <c r="F4" s="166"/>
      <c r="G4" s="166"/>
      <c r="H4" s="167"/>
    </row>
    <row r="5" spans="1:8" ht="12.75">
      <c r="A5" s="163"/>
      <c r="B5" s="163"/>
      <c r="C5" s="163"/>
      <c r="D5" s="162" t="s">
        <v>95</v>
      </c>
      <c r="E5" s="165" t="s">
        <v>0</v>
      </c>
      <c r="F5" s="166"/>
      <c r="G5" s="166"/>
      <c r="H5" s="167"/>
    </row>
    <row r="6" spans="1:8" ht="70.5" customHeight="1">
      <c r="A6" s="163"/>
      <c r="B6" s="163"/>
      <c r="C6" s="163"/>
      <c r="D6" s="163"/>
      <c r="E6" s="163" t="s">
        <v>96</v>
      </c>
      <c r="F6" s="170" t="s">
        <v>97</v>
      </c>
      <c r="G6" s="168" t="s">
        <v>98</v>
      </c>
      <c r="H6" s="169"/>
    </row>
    <row r="7" spans="1:8" ht="22.5">
      <c r="A7" s="164"/>
      <c r="B7" s="164"/>
      <c r="C7" s="164"/>
      <c r="D7" s="164"/>
      <c r="E7" s="164"/>
      <c r="F7" s="171"/>
      <c r="G7" s="2" t="s">
        <v>95</v>
      </c>
      <c r="H7" s="61" t="s">
        <v>99</v>
      </c>
    </row>
    <row r="8" spans="1:8" ht="12.75">
      <c r="A8" s="63">
        <v>1</v>
      </c>
      <c r="B8" s="65">
        <v>2</v>
      </c>
      <c r="C8" s="65">
        <v>3</v>
      </c>
      <c r="D8" s="65">
        <v>4</v>
      </c>
      <c r="E8" s="65">
        <v>5</v>
      </c>
      <c r="F8" s="65">
        <v>6</v>
      </c>
      <c r="G8" s="66">
        <v>7</v>
      </c>
      <c r="H8" s="66">
        <v>8</v>
      </c>
    </row>
    <row r="9" spans="1:8" ht="12.75">
      <c r="A9" s="45" t="s">
        <v>107</v>
      </c>
      <c r="B9" s="67">
        <v>200</v>
      </c>
      <c r="C9" s="74" t="s">
        <v>101</v>
      </c>
      <c r="D9" s="74">
        <f>SUM(E9:G9)</f>
        <v>67168295.75999999</v>
      </c>
      <c r="E9" s="74">
        <f>SUM(E11,E17,E21,E26,E28,E32,E52,E57)</f>
        <v>48720995.76</v>
      </c>
      <c r="F9" s="129">
        <f>SUM(F11,F17,F21,F26,F28,F32,F52,F57)</f>
        <v>16002300</v>
      </c>
      <c r="G9" s="90">
        <f>SUM(G11,G17,G21,G26,G28,G32,G52,G57)</f>
        <v>2445000</v>
      </c>
      <c r="H9" s="90"/>
    </row>
    <row r="10" spans="1:8" ht="12.75">
      <c r="A10" s="54" t="s">
        <v>0</v>
      </c>
      <c r="B10" s="69"/>
      <c r="C10" s="146"/>
      <c r="D10" s="72"/>
      <c r="E10" s="72"/>
      <c r="F10" s="124"/>
      <c r="G10" s="86"/>
      <c r="H10" s="86"/>
    </row>
    <row r="11" spans="1:8" ht="12.75">
      <c r="A11" s="62" t="s">
        <v>132</v>
      </c>
      <c r="B11" s="65">
        <v>210</v>
      </c>
      <c r="C11" s="147" t="s">
        <v>216</v>
      </c>
      <c r="D11" s="64">
        <f>SUM(E11:G11)</f>
        <v>38863128.29</v>
      </c>
      <c r="E11" s="64">
        <f>SUM(E14:E16,E13)</f>
        <v>37951128.29</v>
      </c>
      <c r="F11" s="125"/>
      <c r="G11" s="87">
        <f>SUM(G14:G16)</f>
        <v>912000</v>
      </c>
      <c r="H11" s="87"/>
    </row>
    <row r="12" spans="1:8" ht="12.75">
      <c r="A12" s="54" t="s">
        <v>1</v>
      </c>
      <c r="B12" s="65"/>
      <c r="C12" s="147"/>
      <c r="D12" s="64"/>
      <c r="E12" s="64"/>
      <c r="F12" s="125"/>
      <c r="G12" s="87"/>
      <c r="H12" s="87"/>
    </row>
    <row r="13" spans="1:8" ht="12.75">
      <c r="A13" s="54" t="s">
        <v>133</v>
      </c>
      <c r="B13" s="69">
        <v>211</v>
      </c>
      <c r="C13" s="146" t="s">
        <v>241</v>
      </c>
      <c r="D13" s="71">
        <f>E13</f>
        <v>660000</v>
      </c>
      <c r="E13" s="71">
        <v>660000</v>
      </c>
      <c r="F13" s="125"/>
      <c r="G13" s="87"/>
      <c r="H13" s="87"/>
    </row>
    <row r="14" spans="1:8" ht="12.75">
      <c r="A14" s="54"/>
      <c r="B14" s="69"/>
      <c r="C14" s="146" t="s">
        <v>241</v>
      </c>
      <c r="D14" s="71">
        <f>SUM(E14:F14,G14)</f>
        <v>37289128.29</v>
      </c>
      <c r="E14" s="71">
        <v>37289128.29</v>
      </c>
      <c r="F14" s="125"/>
      <c r="G14" s="86"/>
      <c r="H14" s="86"/>
    </row>
    <row r="15" spans="1:8" ht="12.75">
      <c r="A15" s="54"/>
      <c r="B15" s="69"/>
      <c r="C15" s="146" t="s">
        <v>241</v>
      </c>
      <c r="D15" s="71">
        <f>SUM(E15:G15)</f>
        <v>912000</v>
      </c>
      <c r="E15" s="64"/>
      <c r="F15" s="125"/>
      <c r="G15" s="86">
        <v>912000</v>
      </c>
      <c r="H15" s="86"/>
    </row>
    <row r="16" spans="1:8" ht="12.75">
      <c r="A16" s="54" t="s">
        <v>243</v>
      </c>
      <c r="B16" s="69">
        <v>212</v>
      </c>
      <c r="C16" s="146" t="s">
        <v>242</v>
      </c>
      <c r="D16" s="71">
        <f>SUM(E16:H16)</f>
        <v>2000</v>
      </c>
      <c r="E16" s="71">
        <v>2000</v>
      </c>
      <c r="F16" s="126"/>
      <c r="G16" s="86"/>
      <c r="H16" s="86"/>
    </row>
    <row r="17" spans="1:8" s="4" customFormat="1" ht="12.75">
      <c r="A17" s="62" t="s">
        <v>134</v>
      </c>
      <c r="B17" s="70">
        <v>220</v>
      </c>
      <c r="C17" s="147" t="s">
        <v>249</v>
      </c>
      <c r="D17" s="72">
        <f>SUM(F17)</f>
        <v>2500</v>
      </c>
      <c r="E17" s="64"/>
      <c r="F17" s="125">
        <f>SUM(F20,F19)</f>
        <v>2500</v>
      </c>
      <c r="G17" s="86"/>
      <c r="H17" s="86"/>
    </row>
    <row r="18" spans="1:8" s="4" customFormat="1" ht="12.75">
      <c r="A18" s="54" t="s">
        <v>1</v>
      </c>
      <c r="B18" s="69"/>
      <c r="C18" s="146"/>
      <c r="D18" s="71"/>
      <c r="E18" s="71"/>
      <c r="F18" s="125"/>
      <c r="G18" s="86"/>
      <c r="H18" s="86"/>
    </row>
    <row r="19" spans="1:8" s="4" customFormat="1" ht="12.75">
      <c r="A19" s="54" t="s">
        <v>248</v>
      </c>
      <c r="B19" s="69">
        <v>221</v>
      </c>
      <c r="C19" s="146" t="s">
        <v>247</v>
      </c>
      <c r="D19" s="71">
        <f>SUM(F19)</f>
        <v>2500</v>
      </c>
      <c r="E19" s="71"/>
      <c r="F19" s="126">
        <v>2500</v>
      </c>
      <c r="G19" s="120"/>
      <c r="H19" s="120"/>
    </row>
    <row r="20" spans="1:8" s="4" customFormat="1" ht="39.75" customHeight="1">
      <c r="A20" s="54" t="s">
        <v>215</v>
      </c>
      <c r="B20" s="69">
        <v>222</v>
      </c>
      <c r="C20" s="146" t="s">
        <v>217</v>
      </c>
      <c r="D20" s="71">
        <f>SUM(F20)</f>
        <v>0</v>
      </c>
      <c r="E20" s="71"/>
      <c r="F20" s="126">
        <v>0</v>
      </c>
      <c r="G20" s="120"/>
      <c r="H20" s="120"/>
    </row>
    <row r="21" spans="1:8" s="4" customFormat="1" ht="12.75">
      <c r="A21" s="62" t="s">
        <v>135</v>
      </c>
      <c r="B21" s="65">
        <v>230</v>
      </c>
      <c r="C21" s="149">
        <v>850</v>
      </c>
      <c r="D21" s="64">
        <f>SUM(E21:G21)</f>
        <v>1486000</v>
      </c>
      <c r="E21" s="64">
        <f>SUM(E23:E25)</f>
        <v>1419000</v>
      </c>
      <c r="F21" s="125"/>
      <c r="G21" s="87">
        <v>67000</v>
      </c>
      <c r="H21" s="119"/>
    </row>
    <row r="22" spans="1:8" s="4" customFormat="1" ht="12.75">
      <c r="A22" s="54" t="s">
        <v>1</v>
      </c>
      <c r="B22" s="69"/>
      <c r="C22" s="149"/>
      <c r="D22" s="71"/>
      <c r="E22" s="71"/>
      <c r="F22" s="125"/>
      <c r="G22" s="88"/>
      <c r="H22" s="88"/>
    </row>
    <row r="23" spans="1:8" s="4" customFormat="1" ht="12.75">
      <c r="A23" s="54" t="s">
        <v>136</v>
      </c>
      <c r="B23" s="69">
        <v>231</v>
      </c>
      <c r="C23" s="150">
        <v>851</v>
      </c>
      <c r="D23" s="71">
        <f>SUM(E23:G23)</f>
        <v>1419000</v>
      </c>
      <c r="E23" s="71">
        <v>1419000</v>
      </c>
      <c r="F23" s="125"/>
      <c r="G23" s="155"/>
      <c r="H23" s="88"/>
    </row>
    <row r="24" spans="1:8" s="4" customFormat="1" ht="12.75">
      <c r="A24" s="54" t="s">
        <v>172</v>
      </c>
      <c r="B24" s="69">
        <v>232</v>
      </c>
      <c r="C24" s="149">
        <v>852</v>
      </c>
      <c r="D24" s="71">
        <f>SUM(E24,G24)</f>
        <v>0</v>
      </c>
      <c r="E24" s="71"/>
      <c r="F24" s="126"/>
      <c r="G24" s="86"/>
      <c r="H24" s="120"/>
    </row>
    <row r="25" spans="1:8" s="4" customFormat="1" ht="12.75">
      <c r="A25" s="54" t="s">
        <v>173</v>
      </c>
      <c r="B25" s="69">
        <v>233</v>
      </c>
      <c r="C25" s="149" t="s">
        <v>218</v>
      </c>
      <c r="D25" s="71">
        <f>SUM(E25:G25)</f>
        <v>0</v>
      </c>
      <c r="E25" s="71"/>
      <c r="F25" s="126"/>
      <c r="G25" s="86"/>
      <c r="H25" s="120"/>
    </row>
    <row r="26" spans="1:8" s="4" customFormat="1" ht="12.75">
      <c r="A26" s="62" t="s">
        <v>138</v>
      </c>
      <c r="B26" s="65">
        <v>240</v>
      </c>
      <c r="C26" s="149"/>
      <c r="D26" s="71"/>
      <c r="E26" s="71"/>
      <c r="F26" s="125"/>
      <c r="G26" s="88"/>
      <c r="H26" s="88"/>
    </row>
    <row r="27" spans="1:8" s="4" customFormat="1" ht="12.75">
      <c r="A27" s="54"/>
      <c r="B27" s="69"/>
      <c r="C27" s="149"/>
      <c r="D27" s="71"/>
      <c r="E27" s="71"/>
      <c r="F27" s="125"/>
      <c r="G27" s="88"/>
      <c r="H27" s="88"/>
    </row>
    <row r="28" spans="1:8" s="4" customFormat="1" ht="22.5">
      <c r="A28" s="62" t="s">
        <v>137</v>
      </c>
      <c r="B28" s="65">
        <v>250</v>
      </c>
      <c r="C28" s="147"/>
      <c r="D28" s="64">
        <f>SUM(G28,E28,F28)</f>
        <v>0</v>
      </c>
      <c r="E28" s="64"/>
      <c r="F28" s="125">
        <f>SUM(F30,F31)</f>
        <v>0</v>
      </c>
      <c r="G28" s="87">
        <f>SUM(G30:G31)</f>
        <v>0</v>
      </c>
      <c r="H28" s="119"/>
    </row>
    <row r="29" spans="1:8" s="4" customFormat="1" ht="12.75">
      <c r="A29" s="54" t="s">
        <v>1</v>
      </c>
      <c r="B29" s="70"/>
      <c r="C29" s="148"/>
      <c r="D29" s="72"/>
      <c r="E29" s="72"/>
      <c r="F29" s="125"/>
      <c r="G29" s="86"/>
      <c r="H29" s="88"/>
    </row>
    <row r="30" spans="1:8" s="4" customFormat="1" ht="12.75">
      <c r="A30" s="54"/>
      <c r="B30" s="69"/>
      <c r="C30" s="146"/>
      <c r="D30" s="71">
        <f>SUM(F30)</f>
        <v>0</v>
      </c>
      <c r="E30" s="71"/>
      <c r="F30" s="126">
        <v>0</v>
      </c>
      <c r="G30" s="86"/>
      <c r="H30" s="88"/>
    </row>
    <row r="31" spans="1:8" s="4" customFormat="1" ht="12.75">
      <c r="A31" s="54"/>
      <c r="B31" s="69"/>
      <c r="C31" s="146"/>
      <c r="D31" s="71">
        <f>SUM(G31,E31,F31)</f>
        <v>0</v>
      </c>
      <c r="E31" s="71"/>
      <c r="F31" s="125"/>
      <c r="G31" s="86"/>
      <c r="H31" s="88"/>
    </row>
    <row r="32" spans="1:8" s="4" customFormat="1" ht="16.5" customHeight="1">
      <c r="A32" s="62" t="s">
        <v>139</v>
      </c>
      <c r="B32" s="70">
        <v>260</v>
      </c>
      <c r="C32" s="64" t="s">
        <v>101</v>
      </c>
      <c r="D32" s="64">
        <f>SUM(F32,G32,E32)</f>
        <v>26816667.47</v>
      </c>
      <c r="E32" s="64">
        <f>SUM(E33:E50)</f>
        <v>9350867.469999999</v>
      </c>
      <c r="F32" s="125">
        <f>SUM(F34:F50)</f>
        <v>15999800</v>
      </c>
      <c r="G32" s="87">
        <f>SUM(G34:G51)</f>
        <v>1466000</v>
      </c>
      <c r="H32" s="119"/>
    </row>
    <row r="33" spans="1:8" s="4" customFormat="1" ht="16.5" customHeight="1">
      <c r="A33" s="62"/>
      <c r="B33" s="70"/>
      <c r="C33" s="146">
        <v>244</v>
      </c>
      <c r="D33" s="71">
        <f>SUM(E33,G33)</f>
        <v>111900</v>
      </c>
      <c r="E33" s="71">
        <v>111900</v>
      </c>
      <c r="F33" s="126"/>
      <c r="G33" s="86"/>
      <c r="H33" s="120"/>
    </row>
    <row r="34" spans="1:8" s="4" customFormat="1" ht="12.75">
      <c r="A34" s="92"/>
      <c r="B34" s="69"/>
      <c r="C34" s="146">
        <v>244</v>
      </c>
      <c r="D34" s="71">
        <f>SUM(E34:G34)</f>
        <v>3171300</v>
      </c>
      <c r="E34" s="71">
        <v>3171300</v>
      </c>
      <c r="F34" s="126"/>
      <c r="G34" s="86"/>
      <c r="H34" s="86"/>
    </row>
    <row r="35" spans="1:8" s="4" customFormat="1" ht="12.75">
      <c r="A35" s="92"/>
      <c r="B35" s="70"/>
      <c r="C35" s="146">
        <v>244</v>
      </c>
      <c r="D35" s="71">
        <f>SUM(E35:G35)</f>
        <v>660300</v>
      </c>
      <c r="E35" s="71">
        <v>365300</v>
      </c>
      <c r="F35" s="126"/>
      <c r="G35" s="86">
        <v>295000</v>
      </c>
      <c r="H35" s="86"/>
    </row>
    <row r="36" spans="1:8" s="4" customFormat="1" ht="12.75">
      <c r="A36" s="92"/>
      <c r="B36" s="70"/>
      <c r="C36" s="146">
        <v>244</v>
      </c>
      <c r="D36" s="71">
        <f>E36+G36</f>
        <v>387800</v>
      </c>
      <c r="E36" s="71">
        <v>387800</v>
      </c>
      <c r="F36" s="126"/>
      <c r="G36" s="86"/>
      <c r="H36" s="86"/>
    </row>
    <row r="37" spans="1:8" s="4" customFormat="1" ht="12.75">
      <c r="A37" s="92"/>
      <c r="B37" s="70"/>
      <c r="C37" s="146">
        <v>244</v>
      </c>
      <c r="D37" s="71">
        <f>SUM(E37,F37,G37)</f>
        <v>5091387.47</v>
      </c>
      <c r="E37" s="71">
        <v>5091387.47</v>
      </c>
      <c r="F37" s="126"/>
      <c r="G37" s="86"/>
      <c r="H37" s="86"/>
    </row>
    <row r="38" spans="1:8" s="4" customFormat="1" ht="15" customHeight="1">
      <c r="A38" s="92"/>
      <c r="B38" s="70"/>
      <c r="C38" s="146">
        <v>244</v>
      </c>
      <c r="D38" s="71">
        <f>SUM(E38:G38)</f>
        <v>1088000</v>
      </c>
      <c r="E38" s="71"/>
      <c r="F38" s="126"/>
      <c r="G38" s="86">
        <v>1088000</v>
      </c>
      <c r="H38" s="86"/>
    </row>
    <row r="39" spans="1:8" s="4" customFormat="1" ht="15" customHeight="1">
      <c r="A39" s="92"/>
      <c r="B39" s="70"/>
      <c r="C39" s="146">
        <v>244</v>
      </c>
      <c r="D39" s="71">
        <f>SUM(E39,F39,G39)</f>
        <v>223180</v>
      </c>
      <c r="E39" s="71">
        <v>223180</v>
      </c>
      <c r="F39" s="126"/>
      <c r="G39" s="86"/>
      <c r="H39" s="86"/>
    </row>
    <row r="40" spans="1:8" s="4" customFormat="1" ht="15" customHeight="1">
      <c r="A40" s="92"/>
      <c r="B40" s="70"/>
      <c r="C40" s="146">
        <v>244</v>
      </c>
      <c r="D40" s="71">
        <f>SUM(G40,F40,E40)</f>
        <v>83000</v>
      </c>
      <c r="E40" s="71"/>
      <c r="F40" s="126"/>
      <c r="G40" s="86">
        <v>83000</v>
      </c>
      <c r="H40" s="86"/>
    </row>
    <row r="41" spans="1:8" s="4" customFormat="1" ht="15" customHeight="1">
      <c r="A41" s="92"/>
      <c r="B41" s="70"/>
      <c r="C41" s="146">
        <v>244</v>
      </c>
      <c r="D41" s="71">
        <f>SUM(E41:G41)</f>
        <v>1509000</v>
      </c>
      <c r="E41" s="71"/>
      <c r="F41" s="126">
        <v>1509000</v>
      </c>
      <c r="G41" s="86"/>
      <c r="H41" s="86"/>
    </row>
    <row r="42" spans="1:8" s="4" customFormat="1" ht="15" customHeight="1">
      <c r="A42" s="92"/>
      <c r="B42" s="70"/>
      <c r="C42" s="146">
        <v>244</v>
      </c>
      <c r="D42" s="71">
        <f>SUM(E42:G42)</f>
        <v>75000</v>
      </c>
      <c r="E42" s="71"/>
      <c r="F42" s="126">
        <v>75000</v>
      </c>
      <c r="G42" s="86"/>
      <c r="H42" s="86"/>
    </row>
    <row r="43" spans="1:8" s="4" customFormat="1" ht="12.75">
      <c r="A43" s="92"/>
      <c r="B43" s="69"/>
      <c r="C43" s="146">
        <v>244</v>
      </c>
      <c r="D43" s="71">
        <f>SUM(E43:G43)</f>
        <v>749100</v>
      </c>
      <c r="E43" s="71"/>
      <c r="F43" s="126">
        <v>749100</v>
      </c>
      <c r="G43" s="86"/>
      <c r="H43" s="86"/>
    </row>
    <row r="44" spans="1:8" s="4" customFormat="1" ht="12.75">
      <c r="A44" s="92"/>
      <c r="B44" s="69"/>
      <c r="C44" s="146">
        <v>244</v>
      </c>
      <c r="D44" s="71">
        <f>SUM(E44:G44)</f>
        <v>200000</v>
      </c>
      <c r="E44" s="71"/>
      <c r="F44" s="126">
        <v>200000</v>
      </c>
      <c r="G44" s="86"/>
      <c r="H44" s="86"/>
    </row>
    <row r="45" spans="1:8" s="4" customFormat="1" ht="12.75">
      <c r="A45" s="92"/>
      <c r="B45" s="69"/>
      <c r="C45" s="146">
        <v>244</v>
      </c>
      <c r="D45" s="71">
        <f>SUM(F45,G45,)</f>
        <v>1002900</v>
      </c>
      <c r="E45" s="71"/>
      <c r="F45" s="126">
        <v>1002900</v>
      </c>
      <c r="G45" s="86"/>
      <c r="H45" s="86"/>
    </row>
    <row r="46" spans="1:8" s="4" customFormat="1" ht="12.75">
      <c r="A46" s="92"/>
      <c r="B46" s="69"/>
      <c r="C46" s="146">
        <v>244</v>
      </c>
      <c r="D46" s="71">
        <f>SUM(F46,G46,)</f>
        <v>0</v>
      </c>
      <c r="E46" s="71"/>
      <c r="F46" s="126"/>
      <c r="G46" s="86"/>
      <c r="H46" s="86"/>
    </row>
    <row r="47" spans="1:8" s="4" customFormat="1" ht="12.75">
      <c r="A47" s="92"/>
      <c r="B47" s="69"/>
      <c r="C47" s="69">
        <v>243</v>
      </c>
      <c r="D47" s="71">
        <f>SUM(F47,G47,E47)</f>
        <v>12463800</v>
      </c>
      <c r="E47" s="71"/>
      <c r="F47" s="126">
        <v>12463800</v>
      </c>
      <c r="G47" s="86"/>
      <c r="H47" s="86"/>
    </row>
    <row r="48" spans="1:8" s="4" customFormat="1" ht="12.75">
      <c r="A48" s="92"/>
      <c r="B48" s="71"/>
      <c r="C48" s="71"/>
      <c r="D48" s="71"/>
      <c r="E48" s="71"/>
      <c r="F48" s="126"/>
      <c r="G48" s="86"/>
      <c r="H48" s="86"/>
    </row>
    <row r="49" spans="1:8" s="4" customFormat="1" ht="12.75">
      <c r="A49" s="92"/>
      <c r="B49" s="71"/>
      <c r="C49" s="71"/>
      <c r="D49" s="71"/>
      <c r="E49" s="71"/>
      <c r="F49" s="126"/>
      <c r="G49" s="86"/>
      <c r="H49" s="86"/>
    </row>
    <row r="50" spans="1:8" s="4" customFormat="1" ht="12.75">
      <c r="A50" s="92"/>
      <c r="B50" s="71"/>
      <c r="C50" s="71"/>
      <c r="D50" s="71"/>
      <c r="E50" s="71"/>
      <c r="F50" s="126"/>
      <c r="G50" s="86"/>
      <c r="H50" s="86"/>
    </row>
    <row r="51" spans="1:8" s="4" customFormat="1" ht="14.25" customHeight="1">
      <c r="A51" s="92"/>
      <c r="B51" s="69"/>
      <c r="C51" s="43"/>
      <c r="D51" s="71"/>
      <c r="E51" s="71"/>
      <c r="F51" s="126"/>
      <c r="G51" s="86"/>
      <c r="H51" s="86"/>
    </row>
    <row r="52" spans="1:8" s="4" customFormat="1" ht="14.25" customHeight="1">
      <c r="A52" s="93" t="s">
        <v>140</v>
      </c>
      <c r="B52" s="65">
        <v>300</v>
      </c>
      <c r="C52" s="118"/>
      <c r="D52" s="118"/>
      <c r="E52" s="118"/>
      <c r="F52" s="125"/>
      <c r="G52" s="123"/>
      <c r="H52" s="123"/>
    </row>
    <row r="53" spans="1:8" s="4" customFormat="1" ht="21" customHeight="1" hidden="1">
      <c r="A53" s="54" t="s">
        <v>1</v>
      </c>
      <c r="B53" s="43"/>
      <c r="C53" s="43"/>
      <c r="D53" s="43"/>
      <c r="E53" s="43"/>
      <c r="F53" s="127"/>
      <c r="G53" s="121"/>
      <c r="H53" s="121"/>
    </row>
    <row r="54" spans="1:8" s="4" customFormat="1" ht="12.75" hidden="1">
      <c r="A54" s="54"/>
      <c r="B54" s="1"/>
      <c r="C54" s="1"/>
      <c r="D54" s="1"/>
      <c r="E54" s="1"/>
      <c r="F54" s="128"/>
      <c r="G54" s="122"/>
      <c r="H54" s="122"/>
    </row>
    <row r="55" spans="1:8" s="4" customFormat="1" ht="16.5" customHeight="1">
      <c r="A55" s="54" t="s">
        <v>141</v>
      </c>
      <c r="B55" s="69">
        <v>310</v>
      </c>
      <c r="C55" s="71"/>
      <c r="D55" s="72"/>
      <c r="E55" s="64"/>
      <c r="F55" s="125"/>
      <c r="G55" s="86"/>
      <c r="H55" s="86"/>
    </row>
    <row r="56" spans="1:8" s="4" customFormat="1" ht="16.5" customHeight="1">
      <c r="A56" s="54" t="s">
        <v>142</v>
      </c>
      <c r="B56" s="69">
        <v>320</v>
      </c>
      <c r="C56" s="72"/>
      <c r="D56" s="72"/>
      <c r="E56" s="64"/>
      <c r="F56" s="124"/>
      <c r="G56" s="86"/>
      <c r="H56" s="86"/>
    </row>
    <row r="57" spans="1:8" s="4" customFormat="1" ht="14.25" customHeight="1">
      <c r="A57" s="45" t="s">
        <v>143</v>
      </c>
      <c r="B57" s="70">
        <v>400</v>
      </c>
      <c r="C57" s="72"/>
      <c r="D57" s="72"/>
      <c r="E57" s="64"/>
      <c r="F57" s="125"/>
      <c r="G57" s="86"/>
      <c r="H57" s="86"/>
    </row>
    <row r="58" spans="1:8" s="4" customFormat="1" ht="12.75">
      <c r="A58" s="44" t="s">
        <v>1</v>
      </c>
      <c r="B58" s="79"/>
      <c r="C58" s="1"/>
      <c r="D58" s="1"/>
      <c r="E58" s="64"/>
      <c r="F58" s="128"/>
      <c r="G58" s="86"/>
      <c r="H58" s="86"/>
    </row>
    <row r="59" spans="1:8" s="4" customFormat="1" ht="12.75">
      <c r="A59" s="44" t="s">
        <v>144</v>
      </c>
      <c r="B59" s="94">
        <v>410</v>
      </c>
      <c r="C59" s="1"/>
      <c r="D59" s="1"/>
      <c r="E59" s="64"/>
      <c r="F59" s="128"/>
      <c r="G59" s="86"/>
      <c r="H59" s="86"/>
    </row>
    <row r="60" spans="1:8" s="4" customFormat="1" ht="14.25" customHeight="1">
      <c r="A60" s="44" t="s">
        <v>145</v>
      </c>
      <c r="B60" s="94">
        <v>420</v>
      </c>
      <c r="C60" s="1"/>
      <c r="D60" s="1"/>
      <c r="E60" s="64"/>
      <c r="F60" s="128"/>
      <c r="G60" s="86"/>
      <c r="H60" s="86"/>
    </row>
    <row r="61" spans="1:8" s="4" customFormat="1" ht="15" customHeight="1">
      <c r="A61" s="45" t="s">
        <v>146</v>
      </c>
      <c r="B61" s="65">
        <v>500</v>
      </c>
      <c r="C61" s="64" t="s">
        <v>101</v>
      </c>
      <c r="D61" s="64">
        <f>SUM(E61,F61,G61)</f>
        <v>790064.79</v>
      </c>
      <c r="E61" s="64">
        <v>128015.76</v>
      </c>
      <c r="F61" s="125"/>
      <c r="G61" s="87">
        <v>662049.03</v>
      </c>
      <c r="H61" s="87"/>
    </row>
    <row r="62" spans="1:8" s="4" customFormat="1" ht="15.75" customHeight="1">
      <c r="A62" s="45" t="s">
        <v>147</v>
      </c>
      <c r="B62" s="65">
        <v>600</v>
      </c>
      <c r="C62" s="64" t="s">
        <v>101</v>
      </c>
      <c r="D62" s="64">
        <f>SUM(E62:G62)</f>
        <v>2.08092387765646E-09</v>
      </c>
      <c r="E62" s="64">
        <f>'таблица 2 (доходы18)'!E9-'таблица 2 (расходы)'!E9+E61</f>
        <v>2.08092387765646E-09</v>
      </c>
      <c r="F62" s="125">
        <f>'таблица 2 (доходы18)'!F9+'таблица 2 (расходы)'!F61-'таблица 2 (расходы)'!F9</f>
        <v>0</v>
      </c>
      <c r="G62" s="87">
        <f>'таблица 2 (доходы18)'!G9-'таблица 2 (расходы)'!G9+'таблица 2 (расходы)'!G61</f>
        <v>0</v>
      </c>
      <c r="H62" s="87"/>
    </row>
    <row r="63" ht="12.75">
      <c r="A63" s="55"/>
    </row>
  </sheetData>
  <sheetProtection/>
  <mergeCells count="9">
    <mergeCell ref="A4:A7"/>
    <mergeCell ref="B4:B7"/>
    <mergeCell ref="C4:C7"/>
    <mergeCell ref="D4:H4"/>
    <mergeCell ref="D5:D7"/>
    <mergeCell ref="E5:H5"/>
    <mergeCell ref="E6:E7"/>
    <mergeCell ref="F6:F7"/>
    <mergeCell ref="G6:H6"/>
  </mergeCells>
  <printOptions/>
  <pageMargins left="0.3937007874015748" right="0.1968503937007874" top="0.5905511811023623" bottom="0.3937007874015748" header="0.31496062992125984" footer="0.5118110236220472"/>
  <pageSetup fitToHeight="0" fitToWidth="1" horizontalDpi="600" verticalDpi="600" orientation="portrait" paperSize="9" scale="84" r:id="rId1"/>
  <headerFooter alignWithMargins="0">
    <oddHeader>&amp;CСтраница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2"/>
  <sheetViews>
    <sheetView zoomScalePageLayoutView="0" workbookViewId="0" topLeftCell="A7">
      <selection activeCell="G24" sqref="G24"/>
    </sheetView>
  </sheetViews>
  <sheetFormatPr defaultColWidth="9.140625" defaultRowHeight="12.75"/>
  <cols>
    <col min="1" max="1" width="47.28125" style="5" customWidth="1"/>
    <col min="2" max="2" width="7.28125" style="0" customWidth="1"/>
    <col min="3" max="3" width="11.421875" style="0" customWidth="1"/>
    <col min="4" max="4" width="10.8515625" style="0" customWidth="1"/>
    <col min="5" max="5" width="11.28125" style="0" customWidth="1"/>
    <col min="6" max="6" width="11.00390625" style="0" customWidth="1"/>
    <col min="7" max="7" width="10.140625" style="0" bestFit="1" customWidth="1"/>
  </cols>
  <sheetData>
    <row r="2" spans="1:7" ht="15.75">
      <c r="A2" s="25"/>
      <c r="G2">
        <v>2019</v>
      </c>
    </row>
    <row r="4" spans="1:8" ht="23.25" customHeight="1">
      <c r="A4" s="162" t="s">
        <v>2</v>
      </c>
      <c r="B4" s="162" t="s">
        <v>92</v>
      </c>
      <c r="C4" s="162" t="s">
        <v>93</v>
      </c>
      <c r="D4" s="165" t="s">
        <v>94</v>
      </c>
      <c r="E4" s="166"/>
      <c r="F4" s="166"/>
      <c r="G4" s="166"/>
      <c r="H4" s="167"/>
    </row>
    <row r="5" spans="1:8" ht="12.75">
      <c r="A5" s="163"/>
      <c r="B5" s="163"/>
      <c r="C5" s="163"/>
      <c r="D5" s="162" t="s">
        <v>95</v>
      </c>
      <c r="E5" s="165" t="s">
        <v>0</v>
      </c>
      <c r="F5" s="166"/>
      <c r="G5" s="166"/>
      <c r="H5" s="167"/>
    </row>
    <row r="6" spans="1:8" ht="70.5" customHeight="1">
      <c r="A6" s="163"/>
      <c r="B6" s="163"/>
      <c r="C6" s="163"/>
      <c r="D6" s="163"/>
      <c r="E6" s="163" t="s">
        <v>96</v>
      </c>
      <c r="F6" s="170" t="s">
        <v>97</v>
      </c>
      <c r="G6" s="168" t="s">
        <v>98</v>
      </c>
      <c r="H6" s="169"/>
    </row>
    <row r="7" spans="1:8" ht="22.5">
      <c r="A7" s="164"/>
      <c r="B7" s="164"/>
      <c r="C7" s="164"/>
      <c r="D7" s="164"/>
      <c r="E7" s="164"/>
      <c r="F7" s="171"/>
      <c r="G7" s="2" t="s">
        <v>95</v>
      </c>
      <c r="H7" s="61" t="s">
        <v>99</v>
      </c>
    </row>
    <row r="8" spans="1:8" ht="12.75">
      <c r="A8" s="63">
        <v>1</v>
      </c>
      <c r="B8" s="65">
        <v>2</v>
      </c>
      <c r="C8" s="65">
        <v>3</v>
      </c>
      <c r="D8" s="65">
        <v>4</v>
      </c>
      <c r="E8" s="65">
        <v>5</v>
      </c>
      <c r="F8" s="65">
        <v>6</v>
      </c>
      <c r="G8" s="66">
        <v>7</v>
      </c>
      <c r="H8" s="66">
        <v>8</v>
      </c>
    </row>
    <row r="9" spans="1:8" ht="12.75">
      <c r="A9" s="45" t="s">
        <v>107</v>
      </c>
      <c r="B9" s="67">
        <v>200</v>
      </c>
      <c r="C9" s="74" t="s">
        <v>101</v>
      </c>
      <c r="D9" s="74">
        <f>SUM(E9:G9)</f>
        <v>42338600</v>
      </c>
      <c r="E9" s="74">
        <f>SUM(E11,E17,E20,E25,E27,E31,E51,E56)</f>
        <v>37923300</v>
      </c>
      <c r="F9" s="129">
        <f>SUM(F11,F17,F20,F25,F27,F31,F51,F56)</f>
        <v>2125300</v>
      </c>
      <c r="G9" s="90">
        <f>SUM(G11,G17,G20,G25,G27,G31,G51,G56)</f>
        <v>2290000</v>
      </c>
      <c r="H9" s="90"/>
    </row>
    <row r="10" spans="1:8" ht="12.75">
      <c r="A10" s="54" t="s">
        <v>0</v>
      </c>
      <c r="B10" s="69"/>
      <c r="C10" s="146"/>
      <c r="D10" s="72"/>
      <c r="E10" s="72"/>
      <c r="F10" s="124"/>
      <c r="G10" s="86"/>
      <c r="H10" s="86"/>
    </row>
    <row r="11" spans="1:8" ht="12.75">
      <c r="A11" s="62" t="s">
        <v>132</v>
      </c>
      <c r="B11" s="65">
        <v>210</v>
      </c>
      <c r="C11" s="147" t="s">
        <v>216</v>
      </c>
      <c r="D11" s="64">
        <f>SUM(E11:G11)</f>
        <v>31702000</v>
      </c>
      <c r="E11" s="64">
        <f>SUM(E13:E16)</f>
        <v>30790000</v>
      </c>
      <c r="F11" s="125"/>
      <c r="G11" s="87">
        <f>SUM(G13:G16)</f>
        <v>912000</v>
      </c>
      <c r="H11" s="87"/>
    </row>
    <row r="12" spans="1:8" ht="12.75">
      <c r="A12" s="54" t="s">
        <v>1</v>
      </c>
      <c r="B12" s="65"/>
      <c r="C12" s="147"/>
      <c r="D12" s="64"/>
      <c r="E12" s="64"/>
      <c r="F12" s="125"/>
      <c r="G12" s="87"/>
      <c r="H12" s="87"/>
    </row>
    <row r="13" spans="1:8" ht="12.75">
      <c r="A13" s="54" t="s">
        <v>133</v>
      </c>
      <c r="B13" s="69">
        <v>211</v>
      </c>
      <c r="C13" s="146" t="s">
        <v>241</v>
      </c>
      <c r="D13" s="71">
        <f>SUM(E13:F13,G13)</f>
        <v>0</v>
      </c>
      <c r="E13" s="71">
        <v>0</v>
      </c>
      <c r="F13" s="125"/>
      <c r="G13" s="86"/>
      <c r="H13" s="86"/>
    </row>
    <row r="14" spans="1:8" ht="12.75">
      <c r="A14" s="54"/>
      <c r="B14" s="69"/>
      <c r="C14" s="146" t="s">
        <v>241</v>
      </c>
      <c r="D14" s="71">
        <f>SUM(E14:F14,G14)</f>
        <v>30788000</v>
      </c>
      <c r="E14" s="71">
        <v>30788000</v>
      </c>
      <c r="F14" s="125"/>
      <c r="G14" s="86"/>
      <c r="H14" s="86"/>
    </row>
    <row r="15" spans="1:8" ht="12.75">
      <c r="A15" s="54"/>
      <c r="B15" s="69"/>
      <c r="C15" s="146" t="s">
        <v>241</v>
      </c>
      <c r="D15" s="71">
        <f>SUM(E15:G15)</f>
        <v>912000</v>
      </c>
      <c r="E15" s="64"/>
      <c r="F15" s="125"/>
      <c r="G15" s="86">
        <v>912000</v>
      </c>
      <c r="H15" s="86"/>
    </row>
    <row r="16" spans="1:8" ht="12.75">
      <c r="A16" s="54" t="s">
        <v>243</v>
      </c>
      <c r="B16" s="70"/>
      <c r="C16" s="146" t="s">
        <v>242</v>
      </c>
      <c r="D16" s="71">
        <f>SUM(E16:G16)</f>
        <v>2000</v>
      </c>
      <c r="E16" s="71">
        <v>2000</v>
      </c>
      <c r="F16" s="125"/>
      <c r="G16" s="86">
        <v>0</v>
      </c>
      <c r="H16" s="86"/>
    </row>
    <row r="17" spans="1:8" s="4" customFormat="1" ht="12.75">
      <c r="A17" s="62" t="s">
        <v>134</v>
      </c>
      <c r="B17" s="70">
        <v>220</v>
      </c>
      <c r="C17" s="147" t="s">
        <v>217</v>
      </c>
      <c r="D17" s="72">
        <f>SUM(F17)</f>
        <v>105000</v>
      </c>
      <c r="E17" s="64"/>
      <c r="F17" s="125">
        <f>SUM(F19)</f>
        <v>105000</v>
      </c>
      <c r="G17" s="86"/>
      <c r="H17" s="86"/>
    </row>
    <row r="18" spans="1:8" s="4" customFormat="1" ht="12.75">
      <c r="A18" s="54" t="s">
        <v>1</v>
      </c>
      <c r="B18" s="69"/>
      <c r="C18" s="146"/>
      <c r="D18" s="71"/>
      <c r="E18" s="71"/>
      <c r="F18" s="125"/>
      <c r="G18" s="86"/>
      <c r="H18" s="86"/>
    </row>
    <row r="19" spans="1:8" s="4" customFormat="1" ht="33.75">
      <c r="A19" s="54" t="s">
        <v>215</v>
      </c>
      <c r="B19" s="69">
        <v>221</v>
      </c>
      <c r="C19" s="146" t="s">
        <v>217</v>
      </c>
      <c r="D19" s="71">
        <f>SUM(F19)</f>
        <v>105000</v>
      </c>
      <c r="E19" s="71"/>
      <c r="F19" s="126">
        <v>105000</v>
      </c>
      <c r="G19" s="86"/>
      <c r="H19" s="88"/>
    </row>
    <row r="20" spans="1:8" s="4" customFormat="1" ht="12.75">
      <c r="A20" s="62" t="s">
        <v>135</v>
      </c>
      <c r="B20" s="65">
        <v>230</v>
      </c>
      <c r="C20" s="149">
        <v>850</v>
      </c>
      <c r="D20" s="64">
        <f>SUM(E20:G20)</f>
        <v>67000</v>
      </c>
      <c r="E20" s="64">
        <f>SUM(E22:E24)</f>
        <v>0</v>
      </c>
      <c r="F20" s="125"/>
      <c r="G20" s="87">
        <f>SUM(G22:G24)</f>
        <v>67000</v>
      </c>
      <c r="H20" s="119"/>
    </row>
    <row r="21" spans="1:8" s="4" customFormat="1" ht="12.75">
      <c r="A21" s="54" t="s">
        <v>1</v>
      </c>
      <c r="B21" s="69"/>
      <c r="C21" s="149"/>
      <c r="D21" s="71"/>
      <c r="E21" s="71"/>
      <c r="F21" s="125"/>
      <c r="G21" s="86"/>
      <c r="H21" s="88"/>
    </row>
    <row r="22" spans="1:8" s="4" customFormat="1" ht="12.75">
      <c r="A22" s="54" t="s">
        <v>136</v>
      </c>
      <c r="B22" s="69">
        <v>231</v>
      </c>
      <c r="C22" s="150">
        <v>851</v>
      </c>
      <c r="D22" s="71"/>
      <c r="E22" s="71"/>
      <c r="F22" s="125"/>
      <c r="G22" s="86"/>
      <c r="H22" s="88"/>
    </row>
    <row r="23" spans="1:8" s="4" customFormat="1" ht="12.75">
      <c r="A23" s="54" t="s">
        <v>172</v>
      </c>
      <c r="B23" s="69">
        <v>232</v>
      </c>
      <c r="C23" s="149">
        <v>852</v>
      </c>
      <c r="D23" s="71"/>
      <c r="E23" s="71"/>
      <c r="F23" s="126"/>
      <c r="G23" s="86">
        <v>0</v>
      </c>
      <c r="H23" s="120"/>
    </row>
    <row r="24" spans="1:8" s="4" customFormat="1" ht="12.75">
      <c r="A24" s="54" t="s">
        <v>173</v>
      </c>
      <c r="B24" s="69">
        <v>233</v>
      </c>
      <c r="C24" s="149" t="s">
        <v>218</v>
      </c>
      <c r="D24" s="71"/>
      <c r="E24" s="71"/>
      <c r="F24" s="126"/>
      <c r="G24" s="86">
        <v>67000</v>
      </c>
      <c r="H24" s="120"/>
    </row>
    <row r="25" spans="1:8" s="4" customFormat="1" ht="12.75">
      <c r="A25" s="62" t="s">
        <v>138</v>
      </c>
      <c r="B25" s="65">
        <v>240</v>
      </c>
      <c r="C25" s="149"/>
      <c r="D25" s="71"/>
      <c r="E25" s="71"/>
      <c r="F25" s="125"/>
      <c r="G25" s="86"/>
      <c r="H25" s="88"/>
    </row>
    <row r="26" spans="1:8" s="4" customFormat="1" ht="12.75">
      <c r="A26" s="54"/>
      <c r="B26" s="69"/>
      <c r="C26" s="149"/>
      <c r="D26" s="71"/>
      <c r="E26" s="71"/>
      <c r="F26" s="125"/>
      <c r="G26" s="86"/>
      <c r="H26" s="88"/>
    </row>
    <row r="27" spans="1:8" s="4" customFormat="1" ht="22.5">
      <c r="A27" s="62" t="s">
        <v>137</v>
      </c>
      <c r="B27" s="65">
        <v>250</v>
      </c>
      <c r="C27" s="147" t="s">
        <v>219</v>
      </c>
      <c r="D27" s="64">
        <f>SUM(G27,E27,F27)</f>
        <v>0</v>
      </c>
      <c r="E27" s="64"/>
      <c r="F27" s="125">
        <f>SUM(F29,F30)</f>
        <v>0</v>
      </c>
      <c r="G27" s="87">
        <f>SUM(G29:G30)</f>
        <v>0</v>
      </c>
      <c r="H27" s="119"/>
    </row>
    <row r="28" spans="1:8" s="4" customFormat="1" ht="12.75">
      <c r="A28" s="54" t="s">
        <v>1</v>
      </c>
      <c r="B28" s="70"/>
      <c r="C28" s="148"/>
      <c r="D28" s="72"/>
      <c r="E28" s="72"/>
      <c r="F28" s="125"/>
      <c r="G28" s="86"/>
      <c r="H28" s="88"/>
    </row>
    <row r="29" spans="1:8" s="4" customFormat="1" ht="12.75">
      <c r="A29" s="54" t="s">
        <v>173</v>
      </c>
      <c r="B29" s="69"/>
      <c r="C29" s="146"/>
      <c r="D29" s="71">
        <f>SUM(F29)</f>
        <v>0</v>
      </c>
      <c r="E29" s="71"/>
      <c r="F29" s="126"/>
      <c r="G29" s="86"/>
      <c r="H29" s="88"/>
    </row>
    <row r="30" spans="1:8" s="4" customFormat="1" ht="12.75">
      <c r="A30" s="54" t="s">
        <v>173</v>
      </c>
      <c r="B30" s="69"/>
      <c r="C30" s="146"/>
      <c r="D30" s="71">
        <f>SUM(G30,E30,F30)</f>
        <v>0</v>
      </c>
      <c r="E30" s="71"/>
      <c r="F30" s="125"/>
      <c r="G30" s="86"/>
      <c r="H30" s="88"/>
    </row>
    <row r="31" spans="1:8" s="4" customFormat="1" ht="16.5" customHeight="1">
      <c r="A31" s="62" t="s">
        <v>139</v>
      </c>
      <c r="B31" s="70">
        <v>260</v>
      </c>
      <c r="C31" s="64" t="s">
        <v>101</v>
      </c>
      <c r="D31" s="64">
        <f>SUM(F31,G31,E31)</f>
        <v>10464600</v>
      </c>
      <c r="E31" s="64">
        <f>SUM(E32:E49)</f>
        <v>7133300</v>
      </c>
      <c r="F31" s="125">
        <f>SUM(F33:F49)</f>
        <v>2020300</v>
      </c>
      <c r="G31" s="87">
        <f>SUM(G33:G50)</f>
        <v>1311000</v>
      </c>
      <c r="H31" s="119"/>
    </row>
    <row r="32" spans="1:8" s="4" customFormat="1" ht="15.75" customHeight="1">
      <c r="A32" s="62"/>
      <c r="B32" s="70"/>
      <c r="C32" s="146">
        <v>244</v>
      </c>
      <c r="D32" s="71">
        <f>SUM(E32:G32)</f>
        <v>626800</v>
      </c>
      <c r="E32" s="71">
        <v>626800</v>
      </c>
      <c r="F32" s="126"/>
      <c r="G32" s="86"/>
      <c r="H32" s="120"/>
    </row>
    <row r="33" spans="1:8" s="4" customFormat="1" ht="12.75">
      <c r="A33" s="92"/>
      <c r="B33" s="69"/>
      <c r="C33" s="146">
        <v>244</v>
      </c>
      <c r="D33" s="71">
        <f>SUM(E33:G33)</f>
        <v>4670300</v>
      </c>
      <c r="E33" s="71">
        <v>4670300</v>
      </c>
      <c r="F33" s="126"/>
      <c r="G33" s="86"/>
      <c r="H33" s="86"/>
    </row>
    <row r="34" spans="1:8" s="4" customFormat="1" ht="12.75">
      <c r="A34" s="92"/>
      <c r="B34" s="70"/>
      <c r="C34" s="146">
        <v>244</v>
      </c>
      <c r="D34" s="71">
        <f>SUM(E34:G34)</f>
        <v>275000</v>
      </c>
      <c r="E34" s="71"/>
      <c r="F34" s="126"/>
      <c r="G34" s="86">
        <v>275000</v>
      </c>
      <c r="H34" s="86"/>
    </row>
    <row r="35" spans="1:8" s="4" customFormat="1" ht="12.75">
      <c r="A35" s="92"/>
      <c r="B35" s="70"/>
      <c r="C35" s="146">
        <v>244</v>
      </c>
      <c r="D35" s="71">
        <f>SUM(E35:G35)</f>
        <v>141000</v>
      </c>
      <c r="E35" s="71">
        <v>141000</v>
      </c>
      <c r="F35" s="126"/>
      <c r="G35" s="86"/>
      <c r="H35" s="86"/>
    </row>
    <row r="36" spans="1:8" s="4" customFormat="1" ht="12.75">
      <c r="A36" s="92"/>
      <c r="B36" s="70"/>
      <c r="C36" s="146">
        <v>244</v>
      </c>
      <c r="D36" s="71">
        <f>SUM(E36,F36,G36)</f>
        <v>1695200</v>
      </c>
      <c r="E36" s="71">
        <v>1695200</v>
      </c>
      <c r="F36" s="126"/>
      <c r="G36" s="86"/>
      <c r="H36" s="86"/>
    </row>
    <row r="37" spans="1:8" s="4" customFormat="1" ht="15" customHeight="1">
      <c r="A37" s="92"/>
      <c r="B37" s="70"/>
      <c r="C37" s="146">
        <v>244</v>
      </c>
      <c r="D37" s="71">
        <f>SUM(E37:G37)</f>
        <v>964000</v>
      </c>
      <c r="E37" s="71"/>
      <c r="F37" s="126"/>
      <c r="G37" s="86">
        <v>964000</v>
      </c>
      <c r="H37" s="86"/>
    </row>
    <row r="38" spans="1:8" s="4" customFormat="1" ht="15" customHeight="1">
      <c r="A38" s="92"/>
      <c r="B38" s="70"/>
      <c r="C38" s="146">
        <v>244</v>
      </c>
      <c r="D38" s="71">
        <f>SUM(E38,F38,G38)</f>
        <v>0</v>
      </c>
      <c r="E38" s="71">
        <v>0</v>
      </c>
      <c r="F38" s="126"/>
      <c r="G38" s="86"/>
      <c r="H38" s="86"/>
    </row>
    <row r="39" spans="1:8" s="4" customFormat="1" ht="15" customHeight="1">
      <c r="A39" s="92"/>
      <c r="B39" s="70"/>
      <c r="C39" s="146">
        <v>244</v>
      </c>
      <c r="D39" s="71">
        <f>SUM(G39,F39,E39)</f>
        <v>72000</v>
      </c>
      <c r="E39" s="71"/>
      <c r="F39" s="126"/>
      <c r="G39" s="86">
        <v>72000</v>
      </c>
      <c r="H39" s="86"/>
    </row>
    <row r="40" spans="1:8" s="4" customFormat="1" ht="15" customHeight="1">
      <c r="A40" s="92"/>
      <c r="B40" s="70"/>
      <c r="C40" s="146">
        <v>244</v>
      </c>
      <c r="D40" s="71">
        <f>SUM(E40:G40)</f>
        <v>442700</v>
      </c>
      <c r="E40" s="71"/>
      <c r="F40" s="126">
        <v>442700</v>
      </c>
      <c r="G40" s="86"/>
      <c r="H40" s="86"/>
    </row>
    <row r="41" spans="1:8" s="4" customFormat="1" ht="15" customHeight="1">
      <c r="A41" s="92"/>
      <c r="B41" s="70"/>
      <c r="C41" s="146">
        <v>244</v>
      </c>
      <c r="D41" s="71">
        <f>SUM(E41:G41)</f>
        <v>734000</v>
      </c>
      <c r="E41" s="71"/>
      <c r="F41" s="126">
        <v>734000</v>
      </c>
      <c r="G41" s="86"/>
      <c r="H41" s="86"/>
    </row>
    <row r="42" spans="1:8" s="4" customFormat="1" ht="12.75">
      <c r="A42" s="92"/>
      <c r="B42" s="69"/>
      <c r="C42" s="146">
        <v>244</v>
      </c>
      <c r="D42" s="71">
        <f>SUM(E42:G42)</f>
        <v>109200</v>
      </c>
      <c r="E42" s="71"/>
      <c r="F42" s="126">
        <v>109200</v>
      </c>
      <c r="G42" s="86"/>
      <c r="H42" s="86"/>
    </row>
    <row r="43" spans="1:8" s="4" customFormat="1" ht="12.75">
      <c r="A43" s="92"/>
      <c r="B43" s="69"/>
      <c r="C43" s="146">
        <v>244</v>
      </c>
      <c r="D43" s="71">
        <f>SUM(E43:G43)</f>
        <v>734400</v>
      </c>
      <c r="E43" s="71"/>
      <c r="F43" s="126">
        <v>734400</v>
      </c>
      <c r="G43" s="86"/>
      <c r="H43" s="86"/>
    </row>
    <row r="44" spans="1:8" s="4" customFormat="1" ht="12.75">
      <c r="A44" s="92"/>
      <c r="B44" s="69"/>
      <c r="C44" s="146">
        <v>244</v>
      </c>
      <c r="D44" s="71">
        <f>SUM(F44,G44,)</f>
        <v>0</v>
      </c>
      <c r="E44" s="71"/>
      <c r="F44" s="126"/>
      <c r="G44" s="86"/>
      <c r="H44" s="86"/>
    </row>
    <row r="45" spans="1:8" s="4" customFormat="1" ht="12.75">
      <c r="A45" s="92"/>
      <c r="B45" s="69"/>
      <c r="C45" s="146">
        <v>244</v>
      </c>
      <c r="D45" s="71">
        <f>SUM(F45,G45,)</f>
        <v>0</v>
      </c>
      <c r="E45" s="71"/>
      <c r="F45" s="126"/>
      <c r="G45" s="86"/>
      <c r="H45" s="86"/>
    </row>
    <row r="46" spans="1:8" s="4" customFormat="1" ht="12.75">
      <c r="A46" s="92"/>
      <c r="B46" s="69"/>
      <c r="C46" s="71"/>
      <c r="D46" s="71"/>
      <c r="E46" s="71"/>
      <c r="F46" s="126"/>
      <c r="G46" s="86"/>
      <c r="H46" s="86"/>
    </row>
    <row r="47" spans="1:8" s="4" customFormat="1" ht="12.75">
      <c r="A47" s="92"/>
      <c r="B47" s="71"/>
      <c r="C47" s="71"/>
      <c r="D47" s="71"/>
      <c r="E47" s="71"/>
      <c r="F47" s="126"/>
      <c r="G47" s="86"/>
      <c r="H47" s="86"/>
    </row>
    <row r="48" spans="1:8" s="4" customFormat="1" ht="12.75">
      <c r="A48" s="92"/>
      <c r="B48" s="71"/>
      <c r="C48" s="71"/>
      <c r="D48" s="71"/>
      <c r="E48" s="71"/>
      <c r="F48" s="126"/>
      <c r="G48" s="86"/>
      <c r="H48" s="86"/>
    </row>
    <row r="49" spans="1:8" s="4" customFormat="1" ht="12.75">
      <c r="A49" s="92"/>
      <c r="B49" s="71"/>
      <c r="C49" s="71"/>
      <c r="D49" s="71"/>
      <c r="E49" s="71"/>
      <c r="F49" s="126"/>
      <c r="G49" s="86"/>
      <c r="H49" s="86"/>
    </row>
    <row r="50" spans="1:8" s="4" customFormat="1" ht="14.25" customHeight="1">
      <c r="A50" s="92"/>
      <c r="B50" s="69"/>
      <c r="C50" s="43"/>
      <c r="D50" s="71"/>
      <c r="E50" s="71"/>
      <c r="F50" s="126"/>
      <c r="G50" s="86"/>
      <c r="H50" s="86"/>
    </row>
    <row r="51" spans="1:8" s="4" customFormat="1" ht="14.25" customHeight="1">
      <c r="A51" s="93" t="s">
        <v>140</v>
      </c>
      <c r="B51" s="65">
        <v>300</v>
      </c>
      <c r="C51" s="118"/>
      <c r="D51" s="118"/>
      <c r="E51" s="118"/>
      <c r="F51" s="125"/>
      <c r="G51" s="123"/>
      <c r="H51" s="123"/>
    </row>
    <row r="52" spans="1:8" s="4" customFormat="1" ht="21" customHeight="1" hidden="1">
      <c r="A52" s="54" t="s">
        <v>1</v>
      </c>
      <c r="B52" s="43"/>
      <c r="C52" s="43"/>
      <c r="D52" s="43"/>
      <c r="E52" s="43"/>
      <c r="F52" s="127"/>
      <c r="G52" s="121"/>
      <c r="H52" s="121"/>
    </row>
    <row r="53" spans="1:8" s="4" customFormat="1" ht="12.75" hidden="1">
      <c r="A53" s="54"/>
      <c r="B53" s="1"/>
      <c r="C53" s="1"/>
      <c r="D53" s="1"/>
      <c r="E53" s="1"/>
      <c r="F53" s="128"/>
      <c r="G53" s="122"/>
      <c r="H53" s="122"/>
    </row>
    <row r="54" spans="1:8" s="4" customFormat="1" ht="16.5" customHeight="1">
      <c r="A54" s="54" t="s">
        <v>141</v>
      </c>
      <c r="B54" s="69">
        <v>310</v>
      </c>
      <c r="C54" s="71"/>
      <c r="D54" s="72"/>
      <c r="E54" s="64"/>
      <c r="F54" s="125"/>
      <c r="G54" s="86"/>
      <c r="H54" s="86"/>
    </row>
    <row r="55" spans="1:8" s="4" customFormat="1" ht="16.5" customHeight="1">
      <c r="A55" s="54" t="s">
        <v>142</v>
      </c>
      <c r="B55" s="69">
        <v>320</v>
      </c>
      <c r="C55" s="72"/>
      <c r="D55" s="72"/>
      <c r="E55" s="64"/>
      <c r="F55" s="124"/>
      <c r="G55" s="86"/>
      <c r="H55" s="86"/>
    </row>
    <row r="56" spans="1:8" s="4" customFormat="1" ht="14.25" customHeight="1">
      <c r="A56" s="45" t="s">
        <v>143</v>
      </c>
      <c r="B56" s="70">
        <v>400</v>
      </c>
      <c r="C56" s="72"/>
      <c r="D56" s="72"/>
      <c r="E56" s="64"/>
      <c r="F56" s="125"/>
      <c r="G56" s="86"/>
      <c r="H56" s="86"/>
    </row>
    <row r="57" spans="1:8" s="4" customFormat="1" ht="12.75">
      <c r="A57" s="44" t="s">
        <v>1</v>
      </c>
      <c r="B57" s="79"/>
      <c r="C57" s="1"/>
      <c r="D57" s="1"/>
      <c r="E57" s="64"/>
      <c r="F57" s="128"/>
      <c r="G57" s="86"/>
      <c r="H57" s="86"/>
    </row>
    <row r="58" spans="1:8" s="4" customFormat="1" ht="12.75">
      <c r="A58" s="44" t="s">
        <v>144</v>
      </c>
      <c r="B58" s="94">
        <v>410</v>
      </c>
      <c r="C58" s="1"/>
      <c r="D58" s="1"/>
      <c r="E58" s="64"/>
      <c r="F58" s="128"/>
      <c r="G58" s="86"/>
      <c r="H58" s="86"/>
    </row>
    <row r="59" spans="1:8" s="4" customFormat="1" ht="14.25" customHeight="1">
      <c r="A59" s="44" t="s">
        <v>145</v>
      </c>
      <c r="B59" s="94">
        <v>420</v>
      </c>
      <c r="C59" s="1"/>
      <c r="D59" s="1"/>
      <c r="E59" s="64"/>
      <c r="F59" s="128"/>
      <c r="G59" s="86"/>
      <c r="H59" s="86"/>
    </row>
    <row r="60" spans="1:8" s="4" customFormat="1" ht="15" customHeight="1">
      <c r="A60" s="45" t="s">
        <v>146</v>
      </c>
      <c r="B60" s="65">
        <v>500</v>
      </c>
      <c r="C60" s="64" t="s">
        <v>101</v>
      </c>
      <c r="D60" s="64">
        <f>SUM(E60,F60,G60)</f>
        <v>0</v>
      </c>
      <c r="E60" s="64"/>
      <c r="F60" s="125"/>
      <c r="G60" s="87"/>
      <c r="H60" s="87"/>
    </row>
    <row r="61" spans="1:8" s="4" customFormat="1" ht="15.75" customHeight="1">
      <c r="A61" s="45" t="s">
        <v>147</v>
      </c>
      <c r="B61" s="65">
        <v>600</v>
      </c>
      <c r="C61" s="64" t="s">
        <v>101</v>
      </c>
      <c r="D61" s="64">
        <f>SUM(E61:G61)</f>
        <v>0</v>
      </c>
      <c r="E61" s="64">
        <f>'таблица 2 (доходы) 19'!E9-'таблица 2 (расходы) (19)'!E9+E60</f>
        <v>0</v>
      </c>
      <c r="F61" s="125">
        <f>'таблица 2 (доходы) 19'!F9-'таблица 2 (расходы) (19)'!F9+'таблица 2 (расходы) (19)'!F60</f>
        <v>0</v>
      </c>
      <c r="G61" s="87">
        <f>'таблица 2 (доходы) 19'!G9+'таблица 2 (расходы) (19)'!G60-'таблица 2 (расходы) (19)'!G9</f>
        <v>0</v>
      </c>
      <c r="H61" s="87"/>
    </row>
    <row r="62" ht="12.75">
      <c r="A62" s="55"/>
    </row>
  </sheetData>
  <sheetProtection/>
  <mergeCells count="9">
    <mergeCell ref="A4:A7"/>
    <mergeCell ref="B4:B7"/>
    <mergeCell ref="C4:C7"/>
    <mergeCell ref="D4:H4"/>
    <mergeCell ref="D5:D7"/>
    <mergeCell ref="E5:H5"/>
    <mergeCell ref="E6:E7"/>
    <mergeCell ref="F6:F7"/>
    <mergeCell ref="G6:H6"/>
  </mergeCells>
  <printOptions/>
  <pageMargins left="0.3937007874015748" right="0.1968503937007874" top="0.5905511811023623" bottom="0.3937007874015748" header="0.31496062992125984" footer="0.5118110236220472"/>
  <pageSetup fitToHeight="0" fitToWidth="1" horizontalDpi="600" verticalDpi="600" orientation="portrait" paperSize="9" scale="84" r:id="rId1"/>
  <headerFooter alignWithMargins="0">
    <oddHeader>&amp;CСтраница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1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47.28125" style="5" customWidth="1"/>
    <col min="2" max="2" width="7.28125" style="0" customWidth="1"/>
    <col min="3" max="3" width="11.421875" style="0" customWidth="1"/>
    <col min="4" max="4" width="10.8515625" style="0" customWidth="1"/>
    <col min="5" max="5" width="11.28125" style="0" customWidth="1"/>
    <col min="6" max="6" width="11.00390625" style="0" customWidth="1"/>
    <col min="7" max="7" width="10.140625" style="0" bestFit="1" customWidth="1"/>
    <col min="11" max="11" width="11.7109375" style="0" bestFit="1" customWidth="1"/>
  </cols>
  <sheetData>
    <row r="2" spans="1:4" ht="15.75">
      <c r="A2" s="25"/>
      <c r="D2">
        <v>2020</v>
      </c>
    </row>
    <row r="4" spans="1:8" ht="23.25" customHeight="1">
      <c r="A4" s="162" t="s">
        <v>2</v>
      </c>
      <c r="B4" s="162" t="s">
        <v>92</v>
      </c>
      <c r="C4" s="162" t="s">
        <v>93</v>
      </c>
      <c r="D4" s="165" t="s">
        <v>94</v>
      </c>
      <c r="E4" s="166"/>
      <c r="F4" s="166"/>
      <c r="G4" s="166"/>
      <c r="H4" s="167"/>
    </row>
    <row r="5" spans="1:8" ht="12.75">
      <c r="A5" s="163"/>
      <c r="B5" s="163"/>
      <c r="C5" s="163"/>
      <c r="D5" s="162" t="s">
        <v>95</v>
      </c>
      <c r="E5" s="165" t="s">
        <v>0</v>
      </c>
      <c r="F5" s="166"/>
      <c r="G5" s="166"/>
      <c r="H5" s="167"/>
    </row>
    <row r="6" spans="1:8" ht="70.5" customHeight="1">
      <c r="A6" s="163"/>
      <c r="B6" s="163"/>
      <c r="C6" s="163"/>
      <c r="D6" s="163"/>
      <c r="E6" s="163" t="s">
        <v>96</v>
      </c>
      <c r="F6" s="170" t="s">
        <v>97</v>
      </c>
      <c r="G6" s="168" t="s">
        <v>98</v>
      </c>
      <c r="H6" s="169"/>
    </row>
    <row r="7" spans="1:8" ht="22.5">
      <c r="A7" s="164"/>
      <c r="B7" s="164"/>
      <c r="C7" s="164"/>
      <c r="D7" s="164"/>
      <c r="E7" s="164"/>
      <c r="F7" s="171"/>
      <c r="G7" s="2" t="s">
        <v>95</v>
      </c>
      <c r="H7" s="61" t="s">
        <v>99</v>
      </c>
    </row>
    <row r="8" spans="1:8" ht="12.75">
      <c r="A8" s="63">
        <v>1</v>
      </c>
      <c r="B8" s="65">
        <v>2</v>
      </c>
      <c r="C8" s="65">
        <v>3</v>
      </c>
      <c r="D8" s="65">
        <v>4</v>
      </c>
      <c r="E8" s="65">
        <v>5</v>
      </c>
      <c r="F8" s="65">
        <v>6</v>
      </c>
      <c r="G8" s="66">
        <v>7</v>
      </c>
      <c r="H8" s="66">
        <v>8</v>
      </c>
    </row>
    <row r="9" spans="1:8" ht="12.75">
      <c r="A9" s="45" t="s">
        <v>107</v>
      </c>
      <c r="B9" s="67">
        <v>200</v>
      </c>
      <c r="C9" s="74" t="s">
        <v>101</v>
      </c>
      <c r="D9" s="74">
        <f>SUM(E9:G9)</f>
        <v>41565810</v>
      </c>
      <c r="E9" s="74">
        <f>SUM(E11,E17,E20,E25,E27,E31,E51,E56)</f>
        <v>39170810</v>
      </c>
      <c r="F9" s="129">
        <f>SUM(F11,F17,F20,F25,F27,F31,F51,F56)</f>
        <v>105000</v>
      </c>
      <c r="G9" s="90">
        <f>SUM(G11,G17,G20,G25,G27,G31,G51,G56)</f>
        <v>2290000</v>
      </c>
      <c r="H9" s="90"/>
    </row>
    <row r="10" spans="1:8" ht="12.75">
      <c r="A10" s="54" t="s">
        <v>0</v>
      </c>
      <c r="B10" s="69"/>
      <c r="C10" s="146"/>
      <c r="D10" s="72"/>
      <c r="E10" s="72"/>
      <c r="F10" s="124"/>
      <c r="G10" s="86"/>
      <c r="H10" s="86"/>
    </row>
    <row r="11" spans="1:8" ht="12.75">
      <c r="A11" s="62" t="s">
        <v>132</v>
      </c>
      <c r="B11" s="65">
        <v>210</v>
      </c>
      <c r="C11" s="147" t="s">
        <v>216</v>
      </c>
      <c r="D11" s="64">
        <f>SUM(E11:G11)</f>
        <v>32854200</v>
      </c>
      <c r="E11" s="64">
        <f>SUM(E13:E16)</f>
        <v>31942200</v>
      </c>
      <c r="F11" s="125"/>
      <c r="G11" s="87">
        <f>SUM(G13:G16)</f>
        <v>912000</v>
      </c>
      <c r="H11" s="87"/>
    </row>
    <row r="12" spans="1:8" ht="12.75">
      <c r="A12" s="54" t="s">
        <v>1</v>
      </c>
      <c r="B12" s="65"/>
      <c r="C12" s="147"/>
      <c r="D12" s="64"/>
      <c r="E12" s="64"/>
      <c r="F12" s="125"/>
      <c r="G12" s="87"/>
      <c r="H12" s="87"/>
    </row>
    <row r="13" spans="1:8" ht="12.75">
      <c r="A13" s="54" t="s">
        <v>133</v>
      </c>
      <c r="B13" s="69">
        <v>211</v>
      </c>
      <c r="C13" s="146" t="s">
        <v>241</v>
      </c>
      <c r="D13" s="71">
        <f>SUM(E13:F13,G13)</f>
        <v>688500</v>
      </c>
      <c r="E13" s="71">
        <v>688500</v>
      </c>
      <c r="F13" s="125"/>
      <c r="G13" s="86"/>
      <c r="H13" s="86"/>
    </row>
    <row r="14" spans="1:8" ht="12.75">
      <c r="A14" s="54"/>
      <c r="B14" s="69"/>
      <c r="C14" s="146" t="s">
        <v>241</v>
      </c>
      <c r="D14" s="71">
        <f>SUM(E14:F14,G14)</f>
        <v>31251700</v>
      </c>
      <c r="E14" s="71">
        <v>31251700</v>
      </c>
      <c r="F14" s="125"/>
      <c r="G14" s="86"/>
      <c r="H14" s="86"/>
    </row>
    <row r="15" spans="1:8" ht="12.75">
      <c r="A15" s="54"/>
      <c r="B15" s="69"/>
      <c r="C15" s="146" t="s">
        <v>241</v>
      </c>
      <c r="D15" s="71">
        <f>SUM(E15:G15)</f>
        <v>912000</v>
      </c>
      <c r="E15" s="64"/>
      <c r="F15" s="125"/>
      <c r="G15" s="86">
        <v>912000</v>
      </c>
      <c r="H15" s="86"/>
    </row>
    <row r="16" spans="1:8" s="4" customFormat="1" ht="12.75">
      <c r="A16" s="54" t="s">
        <v>243</v>
      </c>
      <c r="B16" s="70"/>
      <c r="C16" s="146" t="s">
        <v>242</v>
      </c>
      <c r="D16" s="71">
        <f>SUM(E16:G16)</f>
        <v>2000</v>
      </c>
      <c r="E16" s="71">
        <v>2000</v>
      </c>
      <c r="F16" s="125"/>
      <c r="G16" s="86">
        <v>0</v>
      </c>
      <c r="H16" s="86"/>
    </row>
    <row r="17" spans="1:8" s="4" customFormat="1" ht="12.75">
      <c r="A17" s="62" t="s">
        <v>134</v>
      </c>
      <c r="B17" s="70">
        <v>220</v>
      </c>
      <c r="C17" s="147" t="s">
        <v>217</v>
      </c>
      <c r="D17" s="72">
        <f>SUM(F17)</f>
        <v>105000</v>
      </c>
      <c r="E17" s="64"/>
      <c r="F17" s="125">
        <f>SUM(F19)</f>
        <v>105000</v>
      </c>
      <c r="G17" s="86"/>
      <c r="H17" s="86"/>
    </row>
    <row r="18" spans="1:8" s="4" customFormat="1" ht="12.75">
      <c r="A18" s="54" t="s">
        <v>1</v>
      </c>
      <c r="B18" s="69"/>
      <c r="C18" s="146"/>
      <c r="D18" s="71"/>
      <c r="E18" s="71"/>
      <c r="F18" s="125"/>
      <c r="G18" s="86"/>
      <c r="H18" s="86"/>
    </row>
    <row r="19" spans="1:8" s="4" customFormat="1" ht="33.75">
      <c r="A19" s="54" t="s">
        <v>215</v>
      </c>
      <c r="B19" s="69">
        <v>221</v>
      </c>
      <c r="C19" s="146" t="s">
        <v>217</v>
      </c>
      <c r="D19" s="71">
        <f>SUM(F19)</f>
        <v>105000</v>
      </c>
      <c r="E19" s="71"/>
      <c r="F19" s="126">
        <v>105000</v>
      </c>
      <c r="G19" s="86"/>
      <c r="H19" s="88"/>
    </row>
    <row r="20" spans="1:8" s="4" customFormat="1" ht="12.75">
      <c r="A20" s="62" t="s">
        <v>135</v>
      </c>
      <c r="B20" s="65">
        <v>230</v>
      </c>
      <c r="C20" s="149">
        <v>850</v>
      </c>
      <c r="D20" s="64">
        <f>SUM(E20:G20)</f>
        <v>67000</v>
      </c>
      <c r="E20" s="64">
        <f>SUM(E22:E24)</f>
        <v>0</v>
      </c>
      <c r="F20" s="125"/>
      <c r="G20" s="87">
        <f>SUM(G22:G24)</f>
        <v>67000</v>
      </c>
      <c r="H20" s="119"/>
    </row>
    <row r="21" spans="1:8" s="4" customFormat="1" ht="12.75">
      <c r="A21" s="54" t="s">
        <v>1</v>
      </c>
      <c r="B21" s="69"/>
      <c r="C21" s="149"/>
      <c r="D21" s="71"/>
      <c r="E21" s="71"/>
      <c r="F21" s="125"/>
      <c r="G21" s="86"/>
      <c r="H21" s="88"/>
    </row>
    <row r="22" spans="1:8" s="4" customFormat="1" ht="12.75">
      <c r="A22" s="54" t="s">
        <v>136</v>
      </c>
      <c r="B22" s="69">
        <v>231</v>
      </c>
      <c r="C22" s="150">
        <v>851</v>
      </c>
      <c r="D22" s="71"/>
      <c r="E22" s="71"/>
      <c r="F22" s="125"/>
      <c r="G22" s="86"/>
      <c r="H22" s="88"/>
    </row>
    <row r="23" spans="1:8" s="4" customFormat="1" ht="12.75">
      <c r="A23" s="54" t="s">
        <v>172</v>
      </c>
      <c r="B23" s="69">
        <v>232</v>
      </c>
      <c r="C23" s="149">
        <v>852</v>
      </c>
      <c r="D23" s="71"/>
      <c r="E23" s="71"/>
      <c r="F23" s="126"/>
      <c r="G23" s="86">
        <v>0</v>
      </c>
      <c r="H23" s="120"/>
    </row>
    <row r="24" spans="1:8" s="4" customFormat="1" ht="12.75">
      <c r="A24" s="54" t="s">
        <v>173</v>
      </c>
      <c r="B24" s="69">
        <v>233</v>
      </c>
      <c r="C24" s="149" t="s">
        <v>218</v>
      </c>
      <c r="D24" s="71"/>
      <c r="E24" s="71"/>
      <c r="F24" s="126"/>
      <c r="G24" s="86">
        <v>67000</v>
      </c>
      <c r="H24" s="120"/>
    </row>
    <row r="25" spans="1:8" s="4" customFormat="1" ht="12.75">
      <c r="A25" s="62" t="s">
        <v>138</v>
      </c>
      <c r="B25" s="65">
        <v>240</v>
      </c>
      <c r="C25" s="149"/>
      <c r="D25" s="71"/>
      <c r="E25" s="71"/>
      <c r="F25" s="125"/>
      <c r="G25" s="86"/>
      <c r="H25" s="88"/>
    </row>
    <row r="26" spans="1:8" s="4" customFormat="1" ht="12.75">
      <c r="A26" s="54"/>
      <c r="B26" s="69"/>
      <c r="C26" s="149"/>
      <c r="D26" s="71"/>
      <c r="E26" s="71"/>
      <c r="F26" s="125"/>
      <c r="G26" s="86"/>
      <c r="H26" s="88"/>
    </row>
    <row r="27" spans="1:8" s="4" customFormat="1" ht="22.5">
      <c r="A27" s="62" t="s">
        <v>137</v>
      </c>
      <c r="B27" s="65">
        <v>250</v>
      </c>
      <c r="C27" s="147" t="s">
        <v>219</v>
      </c>
      <c r="D27" s="64">
        <f>SUM(G27,E27,F27)</f>
        <v>0</v>
      </c>
      <c r="E27" s="64"/>
      <c r="F27" s="125">
        <f>SUM(F29,F30)</f>
        <v>0</v>
      </c>
      <c r="G27" s="87">
        <f>SUM(G29:G30)</f>
        <v>0</v>
      </c>
      <c r="H27" s="119"/>
    </row>
    <row r="28" spans="1:8" s="4" customFormat="1" ht="12.75">
      <c r="A28" s="54" t="s">
        <v>1</v>
      </c>
      <c r="B28" s="70"/>
      <c r="C28" s="148"/>
      <c r="D28" s="72"/>
      <c r="E28" s="72"/>
      <c r="F28" s="125"/>
      <c r="G28" s="86"/>
      <c r="H28" s="88"/>
    </row>
    <row r="29" spans="1:8" s="4" customFormat="1" ht="12.75">
      <c r="A29" s="54" t="s">
        <v>173</v>
      </c>
      <c r="B29" s="69"/>
      <c r="C29" s="146">
        <v>350</v>
      </c>
      <c r="D29" s="71">
        <f>SUM(F29)</f>
        <v>0</v>
      </c>
      <c r="E29" s="71"/>
      <c r="F29" s="126"/>
      <c r="G29" s="86"/>
      <c r="H29" s="88"/>
    </row>
    <row r="30" spans="1:8" s="4" customFormat="1" ht="16.5" customHeight="1">
      <c r="A30" s="54" t="s">
        <v>173</v>
      </c>
      <c r="B30" s="69"/>
      <c r="C30" s="146"/>
      <c r="D30" s="71">
        <f>SUM(G30,E30,F30)</f>
        <v>0</v>
      </c>
      <c r="E30" s="71"/>
      <c r="F30" s="125"/>
      <c r="G30" s="86">
        <v>0</v>
      </c>
      <c r="H30" s="88"/>
    </row>
    <row r="31" spans="1:8" s="4" customFormat="1" ht="12.75">
      <c r="A31" s="62" t="s">
        <v>139</v>
      </c>
      <c r="B31" s="70">
        <v>260</v>
      </c>
      <c r="C31" s="64" t="s">
        <v>101</v>
      </c>
      <c r="D31" s="64">
        <f>SUM(F31,G31,E31)</f>
        <v>8539610</v>
      </c>
      <c r="E31" s="64">
        <f>SUM(E32:E49)</f>
        <v>7228610</v>
      </c>
      <c r="F31" s="125">
        <f>SUM(F33:F49)</f>
        <v>0</v>
      </c>
      <c r="G31" s="87">
        <f>SUM(G33:G50)</f>
        <v>1311000</v>
      </c>
      <c r="H31" s="119"/>
    </row>
    <row r="32" spans="1:8" s="4" customFormat="1" ht="12.75">
      <c r="A32" s="62"/>
      <c r="B32" s="70"/>
      <c r="C32" s="146">
        <v>244</v>
      </c>
      <c r="D32" s="71">
        <f>SUM(E32:G32)</f>
        <v>626800</v>
      </c>
      <c r="E32" s="71">
        <v>626800</v>
      </c>
      <c r="F32" s="126"/>
      <c r="G32" s="86"/>
      <c r="H32" s="120"/>
    </row>
    <row r="33" spans="1:8" s="4" customFormat="1" ht="12.75">
      <c r="A33" s="92"/>
      <c r="B33" s="69"/>
      <c r="C33" s="146">
        <v>244</v>
      </c>
      <c r="D33" s="71">
        <f>SUM(E33:G33)</f>
        <v>4670300</v>
      </c>
      <c r="E33" s="71">
        <v>4670300</v>
      </c>
      <c r="F33" s="126"/>
      <c r="G33" s="86"/>
      <c r="H33" s="86"/>
    </row>
    <row r="34" spans="1:8" s="4" customFormat="1" ht="15" customHeight="1">
      <c r="A34" s="92"/>
      <c r="B34" s="70"/>
      <c r="C34" s="146">
        <v>244</v>
      </c>
      <c r="D34" s="71">
        <f>SUM(E34:G34)</f>
        <v>275000</v>
      </c>
      <c r="E34" s="71"/>
      <c r="F34" s="126"/>
      <c r="G34" s="86">
        <v>275000</v>
      </c>
      <c r="H34" s="86"/>
    </row>
    <row r="35" spans="1:11" s="4" customFormat="1" ht="15" customHeight="1">
      <c r="A35" s="92"/>
      <c r="B35" s="70"/>
      <c r="C35" s="146">
        <v>244</v>
      </c>
      <c r="D35" s="71">
        <f>SUM(E35:G35)</f>
        <v>134000</v>
      </c>
      <c r="E35" s="71">
        <v>134000</v>
      </c>
      <c r="F35" s="126"/>
      <c r="G35" s="86"/>
      <c r="H35" s="86"/>
      <c r="J35" s="144" t="s">
        <v>212</v>
      </c>
      <c r="K35" s="145">
        <f>SUM(D32,D35)</f>
        <v>760800</v>
      </c>
    </row>
    <row r="36" spans="1:8" s="4" customFormat="1" ht="15" customHeight="1">
      <c r="A36" s="92"/>
      <c r="B36" s="70"/>
      <c r="C36" s="146">
        <v>244</v>
      </c>
      <c r="D36" s="71">
        <f>SUM(E36,F36,G36)</f>
        <v>1695200</v>
      </c>
      <c r="E36" s="71">
        <v>1695200</v>
      </c>
      <c r="F36" s="126"/>
      <c r="G36" s="86"/>
      <c r="H36" s="86"/>
    </row>
    <row r="37" spans="1:8" s="4" customFormat="1" ht="15" customHeight="1">
      <c r="A37" s="92"/>
      <c r="B37" s="70"/>
      <c r="C37" s="146">
        <v>244</v>
      </c>
      <c r="D37" s="71">
        <f>SUM(E37:G37)</f>
        <v>964000</v>
      </c>
      <c r="E37" s="71"/>
      <c r="F37" s="126"/>
      <c r="G37" s="86">
        <v>964000</v>
      </c>
      <c r="H37" s="86"/>
    </row>
    <row r="38" spans="1:8" s="4" customFormat="1" ht="15" customHeight="1">
      <c r="A38" s="92"/>
      <c r="B38" s="70"/>
      <c r="C38" s="146">
        <v>244</v>
      </c>
      <c r="D38" s="71">
        <f>SUM(E38,F38,G38)</f>
        <v>102310</v>
      </c>
      <c r="E38" s="71">
        <v>102310</v>
      </c>
      <c r="F38" s="126"/>
      <c r="G38" s="86"/>
      <c r="H38" s="86"/>
    </row>
    <row r="39" spans="1:8" s="4" customFormat="1" ht="12.75">
      <c r="A39" s="92"/>
      <c r="B39" s="70"/>
      <c r="C39" s="146">
        <v>244</v>
      </c>
      <c r="D39" s="71">
        <f>SUM(G39,F39,E39)</f>
        <v>72000</v>
      </c>
      <c r="E39" s="71"/>
      <c r="F39" s="126"/>
      <c r="G39" s="86">
        <v>72000</v>
      </c>
      <c r="H39" s="86"/>
    </row>
    <row r="40" spans="1:8" s="4" customFormat="1" ht="12.75">
      <c r="A40" s="92"/>
      <c r="B40" s="70"/>
      <c r="C40" s="146">
        <v>244</v>
      </c>
      <c r="D40" s="71">
        <f>SUM(E40:G40)</f>
        <v>0</v>
      </c>
      <c r="E40" s="71"/>
      <c r="F40" s="126">
        <v>0</v>
      </c>
      <c r="G40" s="86"/>
      <c r="H40" s="86"/>
    </row>
    <row r="41" spans="1:8" s="4" customFormat="1" ht="12.75">
      <c r="A41" s="92"/>
      <c r="B41" s="70"/>
      <c r="C41" s="146">
        <v>244</v>
      </c>
      <c r="D41" s="71">
        <f>SUM(E41:G41)</f>
        <v>0</v>
      </c>
      <c r="E41" s="71"/>
      <c r="F41" s="126"/>
      <c r="G41" s="86"/>
      <c r="H41" s="86"/>
    </row>
    <row r="42" spans="1:8" s="4" customFormat="1" ht="12.75">
      <c r="A42" s="92"/>
      <c r="B42" s="69"/>
      <c r="C42" s="146">
        <v>244</v>
      </c>
      <c r="D42" s="71">
        <f>SUM(E42:G42)</f>
        <v>0</v>
      </c>
      <c r="E42" s="71"/>
      <c r="F42" s="126"/>
      <c r="G42" s="86"/>
      <c r="H42" s="86"/>
    </row>
    <row r="43" spans="1:8" s="4" customFormat="1" ht="12.75">
      <c r="A43" s="92"/>
      <c r="B43" s="69"/>
      <c r="C43" s="146">
        <v>244</v>
      </c>
      <c r="D43" s="71">
        <f>SUM(E43:G43)</f>
        <v>0</v>
      </c>
      <c r="E43" s="71"/>
      <c r="F43" s="126"/>
      <c r="G43" s="86"/>
      <c r="H43" s="86"/>
    </row>
    <row r="44" spans="1:8" s="4" customFormat="1" ht="12.75">
      <c r="A44" s="92"/>
      <c r="B44" s="69"/>
      <c r="C44" s="146">
        <v>244</v>
      </c>
      <c r="D44" s="71">
        <f>SUM(F44,G44,)</f>
        <v>0</v>
      </c>
      <c r="E44" s="71"/>
      <c r="F44" s="126"/>
      <c r="G44" s="86"/>
      <c r="H44" s="86"/>
    </row>
    <row r="45" spans="1:8" s="4" customFormat="1" ht="12.75">
      <c r="A45" s="92"/>
      <c r="B45" s="69"/>
      <c r="C45" s="146">
        <v>244</v>
      </c>
      <c r="D45" s="71">
        <f>SUM(F45,G45,)</f>
        <v>0</v>
      </c>
      <c r="E45" s="71"/>
      <c r="F45" s="126"/>
      <c r="G45" s="86"/>
      <c r="H45" s="86"/>
    </row>
    <row r="46" spans="1:8" s="4" customFormat="1" ht="12.75">
      <c r="A46" s="92"/>
      <c r="B46" s="69"/>
      <c r="C46" s="71"/>
      <c r="D46" s="71"/>
      <c r="E46" s="71"/>
      <c r="F46" s="126"/>
      <c r="G46" s="86"/>
      <c r="H46" s="86"/>
    </row>
    <row r="47" spans="1:8" s="4" customFormat="1" ht="14.25" customHeight="1">
      <c r="A47" s="92"/>
      <c r="B47" s="71"/>
      <c r="C47" s="71"/>
      <c r="D47" s="71"/>
      <c r="E47" s="71"/>
      <c r="F47" s="126"/>
      <c r="G47" s="86"/>
      <c r="H47" s="86"/>
    </row>
    <row r="48" spans="1:8" s="4" customFormat="1" ht="14.25" customHeight="1">
      <c r="A48" s="92"/>
      <c r="B48" s="71"/>
      <c r="C48" s="71"/>
      <c r="D48" s="71"/>
      <c r="E48" s="71"/>
      <c r="F48" s="126"/>
      <c r="G48" s="86"/>
      <c r="H48" s="86"/>
    </row>
    <row r="49" spans="1:8" s="4" customFormat="1" ht="21" customHeight="1" hidden="1">
      <c r="A49" s="92"/>
      <c r="B49" s="71"/>
      <c r="C49" s="71"/>
      <c r="D49" s="71"/>
      <c r="E49" s="71"/>
      <c r="F49" s="126"/>
      <c r="G49" s="86"/>
      <c r="H49" s="86"/>
    </row>
    <row r="50" spans="1:8" s="4" customFormat="1" ht="12.75" customHeight="1" hidden="1">
      <c r="A50" s="92"/>
      <c r="B50" s="69"/>
      <c r="C50" s="43"/>
      <c r="D50" s="71"/>
      <c r="E50" s="71"/>
      <c r="F50" s="126"/>
      <c r="G50" s="86"/>
      <c r="H50" s="86"/>
    </row>
    <row r="51" spans="1:8" s="4" customFormat="1" ht="16.5" customHeight="1">
      <c r="A51" s="93" t="s">
        <v>140</v>
      </c>
      <c r="B51" s="65">
        <v>300</v>
      </c>
      <c r="C51" s="118"/>
      <c r="D51" s="118"/>
      <c r="E51" s="118"/>
      <c r="F51" s="125"/>
      <c r="G51" s="123"/>
      <c r="H51" s="123"/>
    </row>
    <row r="52" spans="1:8" s="4" customFormat="1" ht="16.5" customHeight="1">
      <c r="A52" s="54" t="s">
        <v>1</v>
      </c>
      <c r="B52" s="43"/>
      <c r="C52" s="43"/>
      <c r="D52" s="43"/>
      <c r="E52" s="43"/>
      <c r="F52" s="127"/>
      <c r="G52" s="121"/>
      <c r="H52" s="121"/>
    </row>
    <row r="53" spans="1:8" s="4" customFormat="1" ht="14.25" customHeight="1">
      <c r="A53" s="54"/>
      <c r="B53" s="1"/>
      <c r="C53" s="1"/>
      <c r="D53" s="1"/>
      <c r="E53" s="1"/>
      <c r="F53" s="128"/>
      <c r="G53" s="122"/>
      <c r="H53" s="122"/>
    </row>
    <row r="54" spans="1:8" s="4" customFormat="1" ht="12.75">
      <c r="A54" s="54" t="s">
        <v>141</v>
      </c>
      <c r="B54" s="69">
        <v>310</v>
      </c>
      <c r="C54" s="71"/>
      <c r="D54" s="72"/>
      <c r="E54" s="64"/>
      <c r="F54" s="125"/>
      <c r="G54" s="86"/>
      <c r="H54" s="86"/>
    </row>
    <row r="55" spans="1:8" s="4" customFormat="1" ht="12.75">
      <c r="A55" s="54" t="s">
        <v>142</v>
      </c>
      <c r="B55" s="69">
        <v>320</v>
      </c>
      <c r="C55" s="72"/>
      <c r="D55" s="72"/>
      <c r="E55" s="64"/>
      <c r="F55" s="124"/>
      <c r="G55" s="86"/>
      <c r="H55" s="86"/>
    </row>
    <row r="56" spans="1:8" s="4" customFormat="1" ht="14.25" customHeight="1">
      <c r="A56" s="45" t="s">
        <v>143</v>
      </c>
      <c r="B56" s="70">
        <v>400</v>
      </c>
      <c r="C56" s="72"/>
      <c r="D56" s="72"/>
      <c r="E56" s="64"/>
      <c r="F56" s="125"/>
      <c r="G56" s="86"/>
      <c r="H56" s="86"/>
    </row>
    <row r="57" spans="1:8" s="4" customFormat="1" ht="15" customHeight="1">
      <c r="A57" s="44" t="s">
        <v>1</v>
      </c>
      <c r="B57" s="79"/>
      <c r="C57" s="1"/>
      <c r="D57" s="1"/>
      <c r="E57" s="64"/>
      <c r="F57" s="128"/>
      <c r="G57" s="86"/>
      <c r="H57" s="86"/>
    </row>
    <row r="58" spans="1:8" s="4" customFormat="1" ht="15.75" customHeight="1">
      <c r="A58" s="44" t="s">
        <v>144</v>
      </c>
      <c r="B58" s="94">
        <v>410</v>
      </c>
      <c r="C58" s="1"/>
      <c r="D58" s="1"/>
      <c r="E58" s="64"/>
      <c r="F58" s="128"/>
      <c r="G58" s="86"/>
      <c r="H58" s="86"/>
    </row>
    <row r="59" spans="1:8" ht="12.75">
      <c r="A59" s="44" t="s">
        <v>145</v>
      </c>
      <c r="B59" s="94">
        <v>420</v>
      </c>
      <c r="C59" s="1"/>
      <c r="D59" s="1"/>
      <c r="E59" s="64"/>
      <c r="F59" s="128"/>
      <c r="G59" s="86"/>
      <c r="H59" s="86"/>
    </row>
    <row r="60" spans="1:8" ht="12.75">
      <c r="A60" s="45" t="s">
        <v>146</v>
      </c>
      <c r="B60" s="65">
        <v>500</v>
      </c>
      <c r="C60" s="64" t="s">
        <v>101</v>
      </c>
      <c r="D60" s="64">
        <f>SUM(E60,F60,G60)</f>
        <v>0</v>
      </c>
      <c r="E60" s="64"/>
      <c r="F60" s="125"/>
      <c r="G60" s="87"/>
      <c r="H60" s="87"/>
    </row>
    <row r="61" spans="1:8" ht="12.75">
      <c r="A61" s="45" t="s">
        <v>147</v>
      </c>
      <c r="B61" s="65">
        <v>600</v>
      </c>
      <c r="C61" s="64" t="s">
        <v>101</v>
      </c>
      <c r="D61" s="64">
        <f>SUM(E61:G61)</f>
        <v>0</v>
      </c>
      <c r="E61" s="64">
        <f>'таблица 2 (доходы) (20)'!E9+'таблица 2 (расходы) (20)'!E60-'таблица 2 (расходы) (20)'!E9</f>
        <v>0</v>
      </c>
      <c r="F61" s="125">
        <f>'таблица 2 (доходы) 19'!F9-'таблица 2 (расходы) (19)'!F9+'таблица 2 (расходы) (19)'!F60</f>
        <v>0</v>
      </c>
      <c r="G61" s="87">
        <f>'таблица 2 (доходы) (20)'!G9+'таблица 2 (расходы) (20)'!G60-'таблица 2 (расходы) (20)'!G9</f>
        <v>0</v>
      </c>
      <c r="H61" s="87"/>
    </row>
  </sheetData>
  <sheetProtection/>
  <mergeCells count="9">
    <mergeCell ref="A4:A7"/>
    <mergeCell ref="B4:B7"/>
    <mergeCell ref="C4:C7"/>
    <mergeCell ref="D4:H4"/>
    <mergeCell ref="D5:D7"/>
    <mergeCell ref="E5:H5"/>
    <mergeCell ref="E6:E7"/>
    <mergeCell ref="F6:F7"/>
    <mergeCell ref="G6:H6"/>
  </mergeCells>
  <printOptions/>
  <pageMargins left="0.3937007874015748" right="0.1968503937007874" top="0.5905511811023623" bottom="0.3937007874015748" header="0.31496062992125984" footer="0.5118110236220472"/>
  <pageSetup fitToHeight="0" fitToWidth="1" horizontalDpi="600" verticalDpi="600" orientation="portrait" paperSize="9" scale="84" r:id="rId1"/>
  <headerFooter alignWithMargins="0">
    <oddHeader>&amp;CСтраница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3">
      <selection activeCell="D15" sqref="D15"/>
    </sheetView>
  </sheetViews>
  <sheetFormatPr defaultColWidth="9.140625" defaultRowHeight="12.75"/>
  <cols>
    <col min="1" max="1" width="14.7109375" style="0" customWidth="1"/>
    <col min="4" max="4" width="12.7109375" style="0" customWidth="1"/>
    <col min="5" max="5" width="13.00390625" style="0" customWidth="1"/>
    <col min="6" max="6" width="12.140625" style="0" customWidth="1"/>
    <col min="7" max="7" width="13.00390625" style="0" customWidth="1"/>
    <col min="8" max="8" width="13.7109375" style="0" customWidth="1"/>
    <col min="9" max="9" width="11.57421875" style="0" customWidth="1"/>
    <col min="10" max="11" width="10.00390625" style="0" customWidth="1"/>
    <col min="12" max="12" width="9.421875" style="0" customWidth="1"/>
  </cols>
  <sheetData>
    <row r="1" spans="1:10" ht="15.75">
      <c r="A1" s="95"/>
      <c r="B1" s="23"/>
      <c r="C1" s="23"/>
      <c r="D1" s="23"/>
      <c r="E1" s="23"/>
      <c r="F1" s="23"/>
      <c r="G1" s="23"/>
      <c r="H1" s="23"/>
      <c r="I1" s="23"/>
      <c r="J1" s="23" t="s">
        <v>148</v>
      </c>
    </row>
    <row r="2" spans="1:13" ht="15.75">
      <c r="A2" s="172" t="s">
        <v>149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1:10" ht="15.75">
      <c r="A3" s="23"/>
      <c r="B3" s="23"/>
      <c r="C3" s="23"/>
      <c r="D3" s="23"/>
      <c r="E3" s="23"/>
      <c r="F3" s="23" t="str">
        <f>'Титул, п.п.1-4'!B28</f>
        <v>на 21.11.2018</v>
      </c>
      <c r="G3" s="23"/>
      <c r="H3" s="23"/>
      <c r="I3" s="23"/>
      <c r="J3" s="23"/>
    </row>
    <row r="4" spans="1:10" ht="15.75">
      <c r="A4" s="23"/>
      <c r="B4" s="23"/>
      <c r="C4" s="23"/>
      <c r="D4" s="23"/>
      <c r="E4" s="23"/>
      <c r="F4" s="23"/>
      <c r="G4" s="23"/>
      <c r="H4" s="23"/>
      <c r="I4" s="23"/>
      <c r="J4" s="23"/>
    </row>
    <row r="6" spans="1:12" ht="38.25" customHeight="1">
      <c r="A6" s="177" t="s">
        <v>2</v>
      </c>
      <c r="B6" s="177" t="s">
        <v>92</v>
      </c>
      <c r="C6" s="177" t="s">
        <v>150</v>
      </c>
      <c r="D6" s="173" t="s">
        <v>151</v>
      </c>
      <c r="E6" s="174"/>
      <c r="F6" s="174"/>
      <c r="G6" s="174"/>
      <c r="H6" s="174"/>
      <c r="I6" s="174"/>
      <c r="J6" s="174"/>
      <c r="K6" s="174"/>
      <c r="L6" s="174"/>
    </row>
    <row r="7" spans="1:12" ht="12.75">
      <c r="A7" s="177"/>
      <c r="B7" s="177"/>
      <c r="C7" s="177"/>
      <c r="D7" s="175" t="s">
        <v>152</v>
      </c>
      <c r="E7" s="175"/>
      <c r="F7" s="175"/>
      <c r="G7" s="175" t="s">
        <v>153</v>
      </c>
      <c r="H7" s="176"/>
      <c r="I7" s="176"/>
      <c r="J7" s="176"/>
      <c r="K7" s="176"/>
      <c r="L7" s="176"/>
    </row>
    <row r="8" spans="1:12" ht="80.25" customHeight="1">
      <c r="A8" s="177"/>
      <c r="B8" s="177"/>
      <c r="C8" s="177"/>
      <c r="D8" s="175"/>
      <c r="E8" s="175"/>
      <c r="F8" s="175"/>
      <c r="G8" s="173" t="s">
        <v>154</v>
      </c>
      <c r="H8" s="174"/>
      <c r="I8" s="174"/>
      <c r="J8" s="173" t="s">
        <v>155</v>
      </c>
      <c r="K8" s="174"/>
      <c r="L8" s="174"/>
    </row>
    <row r="9" spans="1:12" ht="56.25" customHeight="1">
      <c r="A9" s="177"/>
      <c r="B9" s="177"/>
      <c r="C9" s="177"/>
      <c r="D9" s="97" t="s">
        <v>206</v>
      </c>
      <c r="E9" s="97" t="s">
        <v>207</v>
      </c>
      <c r="F9" s="97" t="s">
        <v>208</v>
      </c>
      <c r="G9" s="97" t="s">
        <v>206</v>
      </c>
      <c r="H9" s="97" t="s">
        <v>207</v>
      </c>
      <c r="I9" s="97" t="s">
        <v>208</v>
      </c>
      <c r="J9" s="97" t="s">
        <v>206</v>
      </c>
      <c r="K9" s="97" t="s">
        <v>207</v>
      </c>
      <c r="L9" s="97" t="s">
        <v>208</v>
      </c>
    </row>
    <row r="10" spans="1:12" ht="12.75">
      <c r="A10" s="91">
        <v>1</v>
      </c>
      <c r="B10" s="91">
        <v>2</v>
      </c>
      <c r="C10" s="91">
        <v>3</v>
      </c>
      <c r="D10" s="91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</row>
    <row r="11" spans="1:12" ht="76.5">
      <c r="A11" s="98" t="s">
        <v>156</v>
      </c>
      <c r="B11" s="99">
        <v>1</v>
      </c>
      <c r="C11" s="49" t="s">
        <v>101</v>
      </c>
      <c r="D11" s="137">
        <f>'таблица 2 (расходы)'!D32</f>
        <v>26816667.47</v>
      </c>
      <c r="E11" s="137">
        <f>'таблица 2 (расходы) (19)'!D31</f>
        <v>10464600</v>
      </c>
      <c r="F11" s="137">
        <f>'таблица 2 (расходы) (20)'!D31</f>
        <v>8539610</v>
      </c>
      <c r="G11" s="137">
        <f>SUM(G13,G17)</f>
        <v>26816667.47</v>
      </c>
      <c r="H11" s="137">
        <f>SUM(H13,H17)</f>
        <v>10464600</v>
      </c>
      <c r="I11" s="137">
        <f>SUM(I13,I17)</f>
        <v>8539610</v>
      </c>
      <c r="J11" s="137"/>
      <c r="K11" s="137"/>
      <c r="L11" s="137"/>
    </row>
    <row r="12" spans="1:12" ht="12.75">
      <c r="A12" s="100" t="s">
        <v>0</v>
      </c>
      <c r="B12" s="99"/>
      <c r="C12" s="3"/>
      <c r="D12" s="137"/>
      <c r="E12" s="137"/>
      <c r="F12" s="137"/>
      <c r="G12" s="137"/>
      <c r="H12" s="137"/>
      <c r="I12" s="137"/>
      <c r="J12" s="137"/>
      <c r="K12" s="137"/>
      <c r="L12" s="137"/>
    </row>
    <row r="13" spans="1:12" ht="89.25">
      <c r="A13" s="97" t="s">
        <v>157</v>
      </c>
      <c r="B13" s="99">
        <v>1001</v>
      </c>
      <c r="C13" s="49" t="s">
        <v>101</v>
      </c>
      <c r="D13" s="137">
        <f>SUM(D14,D15,D16)</f>
        <v>4144159.65</v>
      </c>
      <c r="E13" s="137">
        <f>SUM(E14)</f>
        <v>81161.43</v>
      </c>
      <c r="F13" s="137"/>
      <c r="G13" s="137">
        <f>SUM(G14,G15,G16)</f>
        <v>4144159.65</v>
      </c>
      <c r="H13" s="137">
        <f>SUM(H14)</f>
        <v>81161.43</v>
      </c>
      <c r="I13" s="137"/>
      <c r="J13" s="137"/>
      <c r="K13" s="137"/>
      <c r="L13" s="137"/>
    </row>
    <row r="14" spans="1:12" ht="12.75">
      <c r="A14" s="7"/>
      <c r="B14" s="99"/>
      <c r="C14" s="3">
        <v>2017</v>
      </c>
      <c r="D14" s="137">
        <v>4144159.65</v>
      </c>
      <c r="E14" s="137">
        <v>81161.43</v>
      </c>
      <c r="F14" s="137"/>
      <c r="G14" s="137">
        <f>D14</f>
        <v>4144159.65</v>
      </c>
      <c r="H14" s="137">
        <f>E14</f>
        <v>81161.43</v>
      </c>
      <c r="I14" s="137"/>
      <c r="J14" s="137"/>
      <c r="K14" s="137"/>
      <c r="L14" s="137"/>
    </row>
    <row r="15" spans="1:12" ht="16.5" customHeight="1">
      <c r="A15" s="97"/>
      <c r="B15" s="99"/>
      <c r="C15" s="3"/>
      <c r="D15" s="137"/>
      <c r="E15" s="137"/>
      <c r="F15" s="137"/>
      <c r="G15" s="137"/>
      <c r="H15" s="137"/>
      <c r="I15" s="137"/>
      <c r="J15" s="137"/>
      <c r="K15" s="137"/>
      <c r="L15" s="137"/>
    </row>
    <row r="16" spans="1:12" ht="12.75">
      <c r="A16" s="7"/>
      <c r="B16" s="99"/>
      <c r="C16" s="3"/>
      <c r="D16" s="137"/>
      <c r="E16" s="137"/>
      <c r="F16" s="137"/>
      <c r="G16" s="137"/>
      <c r="H16" s="137"/>
      <c r="I16" s="137"/>
      <c r="J16" s="137"/>
      <c r="K16" s="137"/>
      <c r="L16" s="137"/>
    </row>
    <row r="17" spans="1:12" ht="58.5" customHeight="1">
      <c r="A17" s="97" t="s">
        <v>158</v>
      </c>
      <c r="B17" s="99">
        <v>2001</v>
      </c>
      <c r="C17" s="3"/>
      <c r="D17" s="137">
        <f>D11-D13</f>
        <v>22672507.82</v>
      </c>
      <c r="E17" s="137">
        <f>E11-E14</f>
        <v>10383438.57</v>
      </c>
      <c r="F17" s="137">
        <f>F11-F14</f>
        <v>8539610</v>
      </c>
      <c r="G17" s="137">
        <f>D17</f>
        <v>22672507.82</v>
      </c>
      <c r="H17" s="137">
        <f>E17</f>
        <v>10383438.57</v>
      </c>
      <c r="I17" s="137">
        <f>F17</f>
        <v>8539610</v>
      </c>
      <c r="J17" s="137"/>
      <c r="K17" s="137"/>
      <c r="L17" s="137"/>
    </row>
    <row r="18" spans="1:12" ht="12.75">
      <c r="A18" s="18"/>
      <c r="B18" s="101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 ht="12.75">
      <c r="A19" s="18"/>
      <c r="B19" s="101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ht="12.75">
      <c r="B20" s="96"/>
    </row>
    <row r="21" ht="12.75">
      <c r="B21" s="96"/>
    </row>
    <row r="22" ht="12.75">
      <c r="B22" s="96"/>
    </row>
    <row r="23" ht="12.75">
      <c r="B23" s="96"/>
    </row>
  </sheetData>
  <sheetProtection/>
  <mergeCells count="9">
    <mergeCell ref="A2:M2"/>
    <mergeCell ref="D6:L6"/>
    <mergeCell ref="G7:L7"/>
    <mergeCell ref="G8:I8"/>
    <mergeCell ref="J8:L8"/>
    <mergeCell ref="D7:F8"/>
    <mergeCell ref="A6:A9"/>
    <mergeCell ref="B6:B9"/>
    <mergeCell ref="C6:C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</cp:lastModifiedBy>
  <cp:lastPrinted>2018-11-28T07:09:32Z</cp:lastPrinted>
  <dcterms:created xsi:type="dcterms:W3CDTF">1996-10-08T23:32:33Z</dcterms:created>
  <dcterms:modified xsi:type="dcterms:W3CDTF">2018-11-28T07:09:40Z</dcterms:modified>
  <cp:category/>
  <cp:version/>
  <cp:contentType/>
  <cp:contentStatus/>
</cp:coreProperties>
</file>