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Титульный" sheetId="1" r:id="rId1"/>
    <sheet name="Таблица 1" sheetId="2" r:id="rId2"/>
    <sheet name="2018" sheetId="3" r:id="rId3"/>
    <sheet name="2019" sheetId="4" r:id="rId4"/>
    <sheet name="2020" sheetId="5" r:id="rId5"/>
    <sheet name="Таблица 2.1" sheetId="6" r:id="rId6"/>
    <sheet name="Таблица 3" sheetId="7" r:id="rId7"/>
    <sheet name="Расчет (обоснование) гор" sheetId="8" r:id="rId8"/>
    <sheet name="Расчет 1.2 гор" sheetId="9" r:id="rId9"/>
    <sheet name="Расчет 2 гор" sheetId="10" r:id="rId10"/>
    <sheet name="Расчет 6 гор" sheetId="11" r:id="rId11"/>
    <sheet name="расчет обл" sheetId="12" r:id="rId12"/>
    <sheet name="1.2 обл" sheetId="13" r:id="rId13"/>
    <sheet name="Расчет 2 обл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<sst xmlns="http://schemas.openxmlformats.org/spreadsheetml/2006/main" count="1761" uniqueCount="576">
  <si>
    <t>Таблица 1</t>
  </si>
  <si>
    <t>на</t>
  </si>
  <si>
    <t>г.</t>
  </si>
  <si>
    <t>Наименование показателя</t>
  </si>
  <si>
    <t>из них:</t>
  </si>
  <si>
    <t>недвижимое имущество, всего:</t>
  </si>
  <si>
    <t>в том числе:</t>
  </si>
  <si>
    <t>Обязательства, всего: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</si>
  <si>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</si>
  <si>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</si>
  <si>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</si>
  <si>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</si>
  <si>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</si>
  <si>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</si>
  <si>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</si>
  <si>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</si>
  <si>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</si>
  <si>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</si>
  <si>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</si>
  <si>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</si>
  <si>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</si>
  <si>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</si>
  <si>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</si>
  <si>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</si>
  <si>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</si>
  <si>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</si>
  <si>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</si>
  <si>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</si>
  <si>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</si>
  <si>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</si>
  <si>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</si>
  <si>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</si>
  <si>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</si>
  <si>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</si>
  <si>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</si>
  <si>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</si>
  <si>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</si>
  <si>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</si>
  <si>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</si>
  <si>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</si>
  <si>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</si>
  <si>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</si>
  <si>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</si>
  <si>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</si>
  <si>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</si>
  <si>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</si>
  <si>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</si>
  <si>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</si>
  <si>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</si>
  <si>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</si>
  <si>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Код строки</t>
  </si>
  <si>
    <t>010</t>
  </si>
  <si>
    <t>020</t>
  </si>
  <si>
    <t>030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</si>
  <si>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</si>
  <si>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</si>
  <si>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</si>
  <si>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</si>
  <si>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</si>
  <si>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</si>
  <si>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деятельности государственного (муниципального) учреждения,</t>
  </si>
  <si>
    <t>утв. приказом Минфина России от 28 июля 2010 г. № 81н</t>
  </si>
  <si>
    <t>(подпись)</t>
  </si>
  <si>
    <t>субсидии</t>
  </si>
  <si>
    <t>выплаты</t>
  </si>
  <si>
    <t>всего</t>
  </si>
  <si>
    <t>Сумма, руб.</t>
  </si>
  <si>
    <t>чел.</t>
  </si>
  <si>
    <t>руб.</t>
  </si>
  <si>
    <t>Таблица 2</t>
  </si>
  <si>
    <t>Показатели по поступлениям и выплатам учреждения (подразделения)</t>
  </si>
  <si>
    <t>Объем финансового обеспечения, руб. (с точностью до двух знаков после запятой — 0,00)</t>
  </si>
  <si>
    <t>субсидии на</t>
  </si>
  <si>
    <t>средства</t>
  </si>
  <si>
    <t>государствен-</t>
  </si>
  <si>
    <t>5.1</t>
  </si>
  <si>
    <t xml:space="preserve">Поступления от доходов, </t>
  </si>
  <si>
    <t>100</t>
  </si>
  <si>
    <t>всего:</t>
  </si>
  <si>
    <t>110</t>
  </si>
  <si>
    <t>доходы от собственности</t>
  </si>
  <si>
    <t>120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</si>
  <si>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</si>
  <si>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</si>
  <si>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</si>
  <si>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</si>
  <si>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</si>
  <si>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</si>
  <si>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</si>
  <si>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</si>
  <si>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</si>
  <si>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</si>
  <si>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150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</si>
  <si>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</si>
  <si>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</si>
  <si>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</si>
  <si>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</si>
  <si>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</si>
  <si>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</si>
  <si>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</si>
  <si>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</si>
  <si>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</si>
  <si>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</si>
  <si>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</si>
  <si>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</si>
  <si>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</si>
  <si>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</si>
  <si>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</si>
  <si>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</si>
  <si>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</si>
  <si>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</si>
  <si>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</si>
  <si>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</si>
  <si>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</si>
  <si>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</si>
  <si>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</si>
  <si>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</si>
  <si>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</si>
  <si>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</si>
  <si>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</si>
  <si>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</si>
  <si>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</si>
  <si>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</si>
  <si>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</si>
  <si>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</si>
  <si>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</si>
  <si>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</si>
  <si>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</si>
  <si>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</si>
  <si>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</si>
  <si>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</si>
  <si>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</si>
  <si>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</si>
  <si>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</si>
  <si>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</si>
  <si>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</si>
  <si>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</si>
  <si>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</si>
  <si>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</si>
  <si>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</si>
  <si>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</si>
  <si>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</si>
  <si>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</si>
  <si>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Единица измерения</t>
  </si>
  <si>
    <t>Планируемый финансовый год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</si>
  <si>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</si>
  <si>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</si>
  <si>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</si>
  <si>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</si>
  <si>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</si>
  <si>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</si>
  <si>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Средняя заработная плата сотрудников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</si>
  <si>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</si>
  <si>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</si>
  <si>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</si>
  <si>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</si>
  <si>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Приложение на _________ листах.</t>
  </si>
  <si>
    <t xml:space="preserve">                         (подпись)    (расшифровка подписи)</t>
  </si>
  <si>
    <t xml:space="preserve">   в том числе: </t>
  </si>
  <si>
    <t>муниципальное задание из средств областного бюджета</t>
  </si>
  <si>
    <t>платные услуги</t>
  </si>
  <si>
    <t>121</t>
  </si>
  <si>
    <t>122</t>
  </si>
  <si>
    <t>123</t>
  </si>
  <si>
    <t>151</t>
  </si>
  <si>
    <t>152</t>
  </si>
  <si>
    <t>153</t>
  </si>
  <si>
    <t>154</t>
  </si>
  <si>
    <t>155</t>
  </si>
  <si>
    <t>161</t>
  </si>
  <si>
    <t>162</t>
  </si>
  <si>
    <t>163</t>
  </si>
  <si>
    <t>Субсидия на совершенствование условий организации питания школьников</t>
  </si>
  <si>
    <t>011020000</t>
  </si>
  <si>
    <t>Субсидия на реализацию предложений жителей города Твери</t>
  </si>
  <si>
    <t>011250000</t>
  </si>
  <si>
    <t>Субсидия на обеспечение комплексной безопасности зданий и помещений общеобразовательных учреждений</t>
  </si>
  <si>
    <t>011180000</t>
  </si>
  <si>
    <t>Субсидия на обеспечение отдыха детей в каникулярное время в образовательных учреждениях различных видов и типов</t>
  </si>
  <si>
    <t>011040000</t>
  </si>
  <si>
    <t>011170000</t>
  </si>
  <si>
    <t>011610000</t>
  </si>
  <si>
    <t>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</si>
  <si>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>иные субсидии,</t>
  </si>
  <si>
    <t>предоставленные из бюджета</t>
  </si>
  <si>
    <t>Субсидия на осуществление комплекса мер по обеспечению теплового режима и энергосбережения</t>
  </si>
  <si>
    <t>011190000</t>
  </si>
  <si>
    <t xml:space="preserve">         в том числе:                                                                        муниципальное задание из средств бюджета города</t>
  </si>
  <si>
    <t xml:space="preserve"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</t>
  </si>
  <si>
    <t>Субсидии на иные цели (в соответствии с абзацем вторым пункта 1 статьи 78.1 Бюджетного кодекса Российской Федерации)</t>
  </si>
  <si>
    <t>субсидия на финансовое обеспечение выполнения муниципального задания</t>
  </si>
  <si>
    <t>поступления от оказания (выполнения работ) на платной основе и от иной приносящей доход деятельности</t>
  </si>
  <si>
    <t>из них гранты</t>
  </si>
  <si>
    <t>Код по бюджетной классификации Российской Федерации (код субсидии)</t>
  </si>
  <si>
    <t>из них:                                                                              Налог на имущество организации</t>
  </si>
  <si>
    <t>231</t>
  </si>
  <si>
    <t>011200000</t>
  </si>
  <si>
    <t>Муниципальное задание</t>
  </si>
  <si>
    <t>232</t>
  </si>
  <si>
    <t>233</t>
  </si>
  <si>
    <t>Налог на прибыль организации</t>
  </si>
  <si>
    <t>Налог на добавленную стоимость</t>
  </si>
  <si>
    <t>Управление образования администрации города Твери</t>
  </si>
  <si>
    <t>Ведущий бухгалтер</t>
  </si>
  <si>
    <t>тел. 58-52-81   "___" _________ 20__ г.</t>
  </si>
  <si>
    <t>Сумма (тыс.руб.)</t>
  </si>
  <si>
    <t>4. Показатели экономической и социальной эффективности деятельности учреждения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</si>
  <si>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</si>
  <si>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</si>
  <si>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и утверждения плана</t>
  </si>
  <si>
    <t>финансово- хозяйственной деятельности</t>
  </si>
  <si>
    <t xml:space="preserve">                                                                                                       муниципальных бюджетных учреждений города Твери</t>
  </si>
  <si>
    <t>"Утверждаю"</t>
  </si>
  <si>
    <t>Начальник</t>
  </si>
  <si>
    <t xml:space="preserve">Управления образования администрации г. Твери      </t>
  </si>
  <si>
    <t xml:space="preserve">                                                                                                                                                  (наименование органа,</t>
  </si>
  <si>
    <t xml:space="preserve">                                                                                                                                                          выполняющего функции и полномочия учредителя)</t>
  </si>
  <si>
    <t>Афонина Н.А.</t>
  </si>
  <si>
    <t xml:space="preserve">  (расшифровка подписи)</t>
  </si>
  <si>
    <t>"____"    ______________20__ г.</t>
  </si>
  <si>
    <t>ИНН</t>
  </si>
  <si>
    <t>КПП</t>
  </si>
  <si>
    <t>Код по реестру участников бюджетного процесса</t>
  </si>
  <si>
    <t>Единицы измерения</t>
  </si>
  <si>
    <t>План финансово-хозяйственной деятельности</t>
  </si>
  <si>
    <t>Муниципальное бюджетное общеобразовательное учреждение "Средняя общеобразовательная школа № 42" (МБОУ СОШ №42)</t>
  </si>
  <si>
    <t xml:space="preserve">                                 (полное и краткое наименование муниципального учреждения)</t>
  </si>
  <si>
    <t xml:space="preserve"> (наименование органа,выполняющего функции и полномочия учредителя)</t>
  </si>
  <si>
    <t xml:space="preserve"> </t>
  </si>
  <si>
    <t xml:space="preserve"> Адрес фактического местонахождения учреждения:</t>
  </si>
  <si>
    <t>170002 г. Тверь, Спортивный переулок, дом 12</t>
  </si>
  <si>
    <t>1. Цели деятельности учреждения:  общеобразовательная</t>
  </si>
  <si>
    <t>2. Виды деятельности учреждения: естественно-научная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</si>
  <si>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</si>
  <si>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3.1 Неполное среднее образование (9 классов)</t>
  </si>
  <si>
    <t xml:space="preserve">   </t>
  </si>
  <si>
    <t>3.2 Общее среднее образование (11 классов)</t>
  </si>
  <si>
    <t>особо ценное имущество, всего:</t>
  </si>
  <si>
    <t xml:space="preserve"> Нефинансовые активы, всего</t>
  </si>
  <si>
    <t xml:space="preserve">     в том числе:                                                                                                                                            остаточная стоимость</t>
  </si>
  <si>
    <t>Финансовые активы, всего</t>
  </si>
  <si>
    <t>из них:                                                                                                             денежные средства учреждения, всего</t>
  </si>
  <si>
    <t xml:space="preserve">        из них: долговые обязательства</t>
  </si>
  <si>
    <t xml:space="preserve">        кредиторская задолженность:</t>
  </si>
  <si>
    <t xml:space="preserve">     в том числе:                                                                                                               денежные средства учреждения на счетах</t>
  </si>
  <si>
    <t xml:space="preserve">     дебиторская задолженность по доходам</t>
  </si>
  <si>
    <t xml:space="preserve">     дебиторская задолженность порасходам</t>
  </si>
  <si>
    <t xml:space="preserve">         в том числе:                                                                                                                                                                                                  просроченная кредиторская задолженность</t>
  </si>
  <si>
    <t>011020001</t>
  </si>
  <si>
    <t>011020003</t>
  </si>
  <si>
    <t xml:space="preserve">Субсидия на укрепление материально-технической базы общеобразовательных учреждений </t>
  </si>
  <si>
    <t>расходы на закупку товаров</t>
  </si>
  <si>
    <t>Расходы на оплату услуг связи</t>
  </si>
  <si>
    <t>Расходы на оплату коммунальных услуг</t>
  </si>
  <si>
    <t>расходы на оплату работ, услуг по содержанию имущества</t>
  </si>
  <si>
    <t>Расходы на оплату прочих работ, услуг</t>
  </si>
  <si>
    <t>261</t>
  </si>
  <si>
    <t>262</t>
  </si>
  <si>
    <t>263</t>
  </si>
  <si>
    <t>264</t>
  </si>
  <si>
    <t>265</t>
  </si>
  <si>
    <t>011020002</t>
  </si>
  <si>
    <r>
      <t>Фонд оплаты труда (</t>
    </r>
    <r>
      <rPr>
        <sz val="10"/>
        <rFont val="Calibri"/>
        <family val="2"/>
      </rPr>
      <t>КОСГУ 211, 212)</t>
    </r>
  </si>
  <si>
    <t xml:space="preserve">                                                       (подпись)        (расшифровка подписи)</t>
  </si>
  <si>
    <t>МП</t>
  </si>
  <si>
    <t>тел. _____________ "___" _________ 20__ г.</t>
  </si>
  <si>
    <t>Исполнитель ___________ Абдуллаева Т.Ю.</t>
  </si>
  <si>
    <t xml:space="preserve">                                                   (подпись)   (расшифровка подписи)</t>
  </si>
  <si>
    <t xml:space="preserve">     иные финансовые инструменты</t>
  </si>
  <si>
    <t>2018</t>
  </si>
  <si>
    <t>Директор МБОУ СОШ №42 ___________  С.А. Суллерова</t>
  </si>
  <si>
    <t>Исполнитель ___________          Абдуллаева Т.Ю.</t>
  </si>
  <si>
    <t>Руководитель учреждения          ___________          Суллерова С.А.</t>
  </si>
  <si>
    <t>на 2018 год и плановый период 2019-2020 года</t>
  </si>
  <si>
    <t>2019</t>
  </si>
  <si>
    <t>Итого:</t>
  </si>
  <si>
    <t>гр. 9×12)</t>
  </si>
  <si>
    <t>характера</t>
  </si>
  <si>
    <t>окладу</t>
  </si>
  <si>
    <t>(1+гр. 8/100)×</t>
  </si>
  <si>
    <t>окладу, %</t>
  </si>
  <si>
    <t>стимулирующего</t>
  </si>
  <si>
    <t>компенсационного</t>
  </si>
  <si>
    <t>должностному</t>
  </si>
  <si>
    <t>(гр. 3×гр. 4×</t>
  </si>
  <si>
    <t>по выплатам</t>
  </si>
  <si>
    <t>по</t>
  </si>
  <si>
    <t>единиц</t>
  </si>
  <si>
    <t>должностей</t>
  </si>
  <si>
    <t>труда в год, руб.</t>
  </si>
  <si>
    <t>коэффициент</t>
  </si>
  <si>
    <t>надбавка к</t>
  </si>
  <si>
    <t>численность,</t>
  </si>
  <si>
    <t>группа</t>
  </si>
  <si>
    <t>п/п</t>
  </si>
  <si>
    <t>Фонд оплаты</t>
  </si>
  <si>
    <t>Районный</t>
  </si>
  <si>
    <t>Ежемесячная</t>
  </si>
  <si>
    <t>Среднемесячный размер оплаты труда на одного работника, руб.</t>
  </si>
  <si>
    <t>Установленная</t>
  </si>
  <si>
    <t>Должность,</t>
  </si>
  <si>
    <t>№</t>
  </si>
  <si>
    <t>1.1. Расчеты (обоснования) расходов на оплату труда</t>
  </si>
  <si>
    <t>Муниципальное задание из средств бюджета города</t>
  </si>
  <si>
    <t>Источник финансового обеспечения</t>
  </si>
  <si>
    <t>244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</si>
  <si>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</si>
  <si>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</si>
  <si>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</si>
  <si>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к Требованиям к плану финансово-хозяйственной</t>
  </si>
  <si>
    <t>Приложение № 2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</si>
  <si>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</si>
  <si>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страхования, всего (по ставке 5,1 %)</t>
  </si>
  <si>
    <t>Страховые взносы в Федеральный фонд обязательного медицинского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</si>
  <si>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</si>
  <si>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обязательное социальное страхование от несчастных случаев</t>
  </si>
  <si>
    <t>2.5.</t>
  </si>
  <si>
    <t>2.4.</t>
  </si>
  <si>
    <t>на производстве и профессиональных заболеваний по ставке 0,2 %</t>
  </si>
  <si>
    <t>2.3.</t>
  </si>
  <si>
    <t>Российской Федерации по ставке 0,0 %</t>
  </si>
  <si>
    <t>с применением ставки взносов в Фонд социального страхования</t>
  </si>
  <si>
    <t>2.2.</t>
  </si>
  <si>
    <t>нетрудоспособности и в связи с материнством по ставке 2,9 %</t>
  </si>
  <si>
    <t xml:space="preserve">обязательное социальное страхование на случай временной </t>
  </si>
  <si>
    <t>2.1.</t>
  </si>
  <si>
    <t>Федерации, всего</t>
  </si>
  <si>
    <t>Страховые взносы в Фонд социального страхования Российской</t>
  </si>
  <si>
    <t>Российской Федерации для отдельных категорий плательщиков</t>
  </si>
  <si>
    <t>с применением пониженных тарифов взносов в Пенсионный фонд</t>
  </si>
  <si>
    <t>1.3.</t>
  </si>
  <si>
    <t>по ставке 10,0 %</t>
  </si>
  <si>
    <t>1.2.</t>
  </si>
  <si>
    <t>по ставке 22,0 %</t>
  </si>
  <si>
    <t>1.1.</t>
  </si>
  <si>
    <t>Страховые взносы в Пенсионный фонд Российской Федерации, всего</t>
  </si>
  <si>
    <t>взносов, руб.</t>
  </si>
  <si>
    <t>страховых</t>
  </si>
  <si>
    <t>для начисления</t>
  </si>
  <si>
    <t>Сумма взноса,</t>
  </si>
  <si>
    <t>Размер базы</t>
  </si>
  <si>
    <t>Наименование государственного внебюджетного фонда</t>
  </si>
  <si>
    <t>в Федеральный фонд обязательного медицинского страхования</t>
  </si>
  <si>
    <t>фонд Российской Федерации, в Фонд социального страхования Российской Федерации,</t>
  </si>
  <si>
    <t>1.4. Расчеты (обоснования) страховых взносов на обязательное страхование в Пенсионный</t>
  </si>
  <si>
    <t>в месяц, руб.</t>
  </si>
  <si>
    <t>работника</t>
  </si>
  <si>
    <t>пособие</t>
  </si>
  <si>
    <t>(пособия)</t>
  </si>
  <si>
    <t>на одного</t>
  </si>
  <si>
    <t>получающих</t>
  </si>
  <si>
    <t>(гр. 3×гр. 4×гр.5)</t>
  </si>
  <si>
    <t>выплат в год</t>
  </si>
  <si>
    <t>работников,</t>
  </si>
  <si>
    <t>Размер</t>
  </si>
  <si>
    <t>Количество</t>
  </si>
  <si>
    <t>Численность</t>
  </si>
  <si>
    <t>Наименование расходов</t>
  </si>
  <si>
    <t>1.3. Расчеты (обоснования) выплат персоналу по уходу за ребенком</t>
  </si>
  <si>
    <t>работника в день,</t>
  </si>
  <si>
    <t>дней</t>
  </si>
  <si>
    <t>выплаты на одного</t>
  </si>
  <si>
    <t>Средний размер</t>
  </si>
  <si>
    <t>1.2. Расчеты (обоснования) выплат персоналу при направлении в служебные командировки</t>
  </si>
  <si>
    <t xml:space="preserve">Иные показатели </t>
  </si>
  <si>
    <t>(гр. 3×гр. 4)</t>
  </si>
  <si>
    <t>выплат, руб.</t>
  </si>
  <si>
    <t>выплаты, руб.</t>
  </si>
  <si>
    <t>Общая сумма</t>
  </si>
  <si>
    <t>Размер одной</t>
  </si>
  <si>
    <t>(кроме расходов на закупку товаров, работ, услуг)</t>
  </si>
  <si>
    <t>5. Расчет (обоснование) прочих расходов</t>
  </si>
  <si>
    <t>Муниципальное задание из средств областного бюджета</t>
  </si>
  <si>
    <t>4. Расчет (обоснование) расходов на безвозмездные перечисления организациям</t>
  </si>
  <si>
    <t xml:space="preserve">          из них: переданное в аренду</t>
  </si>
  <si>
    <t xml:space="preserve">    движимое имущество</t>
  </si>
  <si>
    <t xml:space="preserve">    недвижимое имущество</t>
  </si>
  <si>
    <t xml:space="preserve">   в том числе по группам: </t>
  </si>
  <si>
    <t>Налог на имущество всего</t>
  </si>
  <si>
    <t>(гр. 3×гр. 4/100)</t>
  </si>
  <si>
    <t>уплате, руб.</t>
  </si>
  <si>
    <t>налога, подлежащего</t>
  </si>
  <si>
    <t>налога, %</t>
  </si>
  <si>
    <t>база, руб.</t>
  </si>
  <si>
    <t>Сумма исчисленного</t>
  </si>
  <si>
    <t xml:space="preserve">Ставка </t>
  </si>
  <si>
    <t>Налоговая</t>
  </si>
  <si>
    <t>3.1 Расчет (обоснование) расходов на уплату налога на имущество</t>
  </si>
  <si>
    <t>852</t>
  </si>
  <si>
    <t>3. Расчет (обоснование) расходов на уплату налогов, сборов и иных платежей</t>
  </si>
  <si>
    <t>2. Расчеты (обоснования) расходов на социальные и иные выплаты населению</t>
  </si>
  <si>
    <t>Приобретение медикаментов</t>
  </si>
  <si>
    <t>Приобретение водоочистных картриджей</t>
  </si>
  <si>
    <t>Приобретение материальных запасов</t>
  </si>
  <si>
    <t>(гр. 2×гр. 3)</t>
  </si>
  <si>
    <t>стоимость,</t>
  </si>
  <si>
    <t>Средняя</t>
  </si>
  <si>
    <t>6.7. Расчет (обоснование) расходов на приобретение основных средств                                    и материальных запасов</t>
  </si>
  <si>
    <t>Летняя компания</t>
  </si>
  <si>
    <t>Медосмотр</t>
  </si>
  <si>
    <t>Иные расходы, в том числе</t>
  </si>
  <si>
    <t>приобретение (обновление) программного обеспечения</t>
  </si>
  <si>
    <t>Оплата информационно-вычислительных и информационно-правовых услуг, в том числе</t>
  </si>
  <si>
    <t>Оплата услуг вневедомственной, пожарной охраны</t>
  </si>
  <si>
    <t>услуги, руб.</t>
  </si>
  <si>
    <t>договоров</t>
  </si>
  <si>
    <t>Стоимость</t>
  </si>
  <si>
    <t>6.6. Расчет (обоснование) расходов на оплату прочих работ, услуг</t>
  </si>
  <si>
    <t>тревожная кнопка</t>
  </si>
  <si>
    <t>Обслуживание тревожной кнопки</t>
  </si>
  <si>
    <t>Противопожарные мероприятия, связанные с содеожанием имущества, в том числе</t>
  </si>
  <si>
    <t>Ремонт (текущий и капитальный имущества, в том числе</t>
  </si>
  <si>
    <t>внутренняя система отопления</t>
  </si>
  <si>
    <t>поддержание-технико-экономическихх и эксплуатационных показателей объектов имущества</t>
  </si>
  <si>
    <t>водоочистная система</t>
  </si>
  <si>
    <t>теплоузел</t>
  </si>
  <si>
    <t>Здание школы</t>
  </si>
  <si>
    <t>прием и отвод ливневых и дренажных вод</t>
  </si>
  <si>
    <t>дезинфекция, дезинсекция, дератизация</t>
  </si>
  <si>
    <t>вывоз мусора, твердых бытовых отходов</t>
  </si>
  <si>
    <t>Содержание объектов недвижемого имущества в чистоте, в том числе</t>
  </si>
  <si>
    <t>(услуг)</t>
  </si>
  <si>
    <t>работ (услуг),</t>
  </si>
  <si>
    <t>работ</t>
  </si>
  <si>
    <t>Объект</t>
  </si>
  <si>
    <t>6.5. Расчет (обоснование) расходов на оплату работ, услуг по содержанию имущества</t>
  </si>
  <si>
    <t>платы</t>
  </si>
  <si>
    <t>с учетом НДС,</t>
  </si>
  <si>
    <t>арендной</t>
  </si>
  <si>
    <t>Ставка</t>
  </si>
  <si>
    <t>6.4. Расчет (обоснование) расходов на оплату аренды имущества</t>
  </si>
  <si>
    <t>Водоотведение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</si>
  <si>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</si>
  <si>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</si>
  <si>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</si>
  <si>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</si>
  <si>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НДС), руб.</t>
  </si>
  <si>
    <t>ресурсов</t>
  </si>
  <si>
    <t>(гр. 4×гр. 5×гр. 6)</t>
  </si>
  <si>
    <t>%</t>
  </si>
  <si>
    <t>(с учетом</t>
  </si>
  <si>
    <t>потребления</t>
  </si>
  <si>
    <t>Индексация,</t>
  </si>
  <si>
    <t>Тариф</t>
  </si>
  <si>
    <t>6.3. Расчет (обоснование) расходов на оплату коммунальных услуг</t>
  </si>
  <si>
    <t>перевозки</t>
  </si>
  <si>
    <t>перевозки,</t>
  </si>
  <si>
    <t>услуг</t>
  </si>
  <si>
    <t>Цена услуги</t>
  </si>
  <si>
    <t>6.2. Расчет (обоснование) расходов на оплату транспортных услуг</t>
  </si>
  <si>
    <t>в год</t>
  </si>
  <si>
    <t>за единицу,</t>
  </si>
  <si>
    <t>платежей</t>
  </si>
  <si>
    <t>номеров</t>
  </si>
  <si>
    <t>6.1. Расчет (обоснование) расходов на оплату услуг связи</t>
  </si>
  <si>
    <t>6. Расчет (обоснование) расходов на закупку товаров, работ, услуг</t>
  </si>
  <si>
    <t>Пособие по уходу за ребенком по достижении им 3 лет</t>
  </si>
  <si>
    <t>Пособие по уходу за ребенком по достижении им 1,5 лет</t>
  </si>
  <si>
    <t>Компьтерная техника</t>
  </si>
  <si>
    <t>Учебная литература</t>
  </si>
  <si>
    <t>Приобретение основных средств, в том числе</t>
  </si>
  <si>
    <t>Комплектующие к компьютерной технике</t>
  </si>
  <si>
    <t>Канцтовары</t>
  </si>
  <si>
    <t>Приобретение материальных запасов, в том числе</t>
  </si>
  <si>
    <t>материальных запасов</t>
  </si>
  <si>
    <t>6.7. Расчет (обоснование) расходов на приобретение основных средств,</t>
  </si>
  <si>
    <t>Услуги по лицензированию</t>
  </si>
  <si>
    <t>Услуги по аттестации</t>
  </si>
  <si>
    <t>Услуги контент фильтрации</t>
  </si>
  <si>
    <t>Стоимость с учетом НДС,руб.</t>
  </si>
  <si>
    <t>Ставка арендной платы</t>
  </si>
  <si>
    <t>Услуги интернет-провайдеров</t>
  </si>
  <si>
    <t>Повременная оплата междугородных, международных и местных телефонных соединений</t>
  </si>
  <si>
    <t xml:space="preserve">Муниципальное задание из средств областного бюджета </t>
  </si>
  <si>
    <t>Рабочий по обслуживанию зданий и помещений</t>
  </si>
  <si>
    <t>Директор</t>
  </si>
  <si>
    <t>Главный бухгалтер</t>
  </si>
  <si>
    <t>Зам.директора</t>
  </si>
  <si>
    <t>Секретарь</t>
  </si>
  <si>
    <t>Лаборант</t>
  </si>
  <si>
    <t>Ведущий библиотекарь</t>
  </si>
  <si>
    <t>Библиотекарь</t>
  </si>
  <si>
    <t>Старший вожатый</t>
  </si>
  <si>
    <t>Педагог доп.образования</t>
  </si>
  <si>
    <t>Социальный педагог</t>
  </si>
  <si>
    <t>Воспитатель</t>
  </si>
  <si>
    <t>Педагог-психолог</t>
  </si>
  <si>
    <t>Учитель ОБЖ</t>
  </si>
  <si>
    <t>Учитель - логопед</t>
  </si>
  <si>
    <t>Учитель</t>
  </si>
  <si>
    <t>Гардеробщик</t>
  </si>
  <si>
    <t>Дворник</t>
  </si>
  <si>
    <t>Сторож</t>
  </si>
  <si>
    <t>Уборщик Служ.помещений</t>
  </si>
  <si>
    <t>2020</t>
  </si>
  <si>
    <t>Показатели финансового состояния учреждения на 01.01.2018 г.</t>
  </si>
  <si>
    <t xml:space="preserve">    денежные средства учреждения, размещенные на счетах</t>
  </si>
  <si>
    <t>Приложение № 1 к Требованиям к плану финансово-хозяйственной</t>
  </si>
  <si>
    <t>(в ред. от 29 августа 2016 г.)</t>
  </si>
  <si>
    <t>УТВЕРЖДАЮ</t>
  </si>
  <si>
    <t>Начальник Управления образования</t>
  </si>
  <si>
    <t>(наименование должности лица, утверждающего документ; наименование органа,</t>
  </si>
  <si>
    <t>администрации города Твери</t>
  </si>
  <si>
    <t>осуществляющего функции и полномочия учредителя (учреждения))</t>
  </si>
  <si>
    <t>(расшифровка подписи)</t>
  </si>
  <si>
    <t>«</t>
  </si>
  <si>
    <t>»</t>
  </si>
  <si>
    <t>СВЕДЕНИЯ</t>
  </si>
  <si>
    <t>ОБ ОПЕРАЦИЯХ С ЦЕЛЕВЫМИ СУБСИДИЯМИ, ПРЕДОСТАВЛЕННЫМИ ГОСУДАРСТВЕННОМУ (МУНИЦИПАЛЬНОМУ) УЧРЕЖДЕНИЮ НА 2017 Г.</t>
  </si>
  <si>
    <t>КОДЫ</t>
  </si>
  <si>
    <t>Форма по ОКУД</t>
  </si>
  <si>
    <t>0501016</t>
  </si>
  <si>
    <t>Дата</t>
  </si>
  <si>
    <t>Государственное (муниципальное)</t>
  </si>
  <si>
    <t>50344354</t>
  </si>
  <si>
    <t>учреждение (подразделение)</t>
  </si>
  <si>
    <t>Муниципальное бюджетное общеобразовательное учреждение "Средняя общеобразовательная школа №42"</t>
  </si>
  <si>
    <t>по ОКПО</t>
  </si>
  <si>
    <t>ИНН/КПП</t>
  </si>
  <si>
    <t>6905056184/695001001</t>
  </si>
  <si>
    <t>Дата представления предыдущих Сведений</t>
  </si>
  <si>
    <t>Наименование бюджета</t>
  </si>
  <si>
    <t>Бюджет города Твери</t>
  </si>
  <si>
    <t>по ОКТМО</t>
  </si>
  <si>
    <t>28701000</t>
  </si>
  <si>
    <t>Наименование органа, осуществляющего</t>
  </si>
  <si>
    <t>функции и полномочия учредителя</t>
  </si>
  <si>
    <t>Глава по БК</t>
  </si>
  <si>
    <t>011</t>
  </si>
  <si>
    <t>-</t>
  </si>
  <si>
    <t>ведение лицевого счета</t>
  </si>
  <si>
    <t>Департамент финансов администрации города Твери</t>
  </si>
  <si>
    <t>Единица измерения: руб. (с точностью до второго десятичного знака)</t>
  </si>
  <si>
    <t>по ОКЕИ</t>
  </si>
  <si>
    <t>383</t>
  </si>
  <si>
    <t>по ОКВ</t>
  </si>
  <si>
    <t>643</t>
  </si>
  <si>
    <t>Остаток средств на начало года</t>
  </si>
  <si>
    <t>Наименование субсидии</t>
  </si>
  <si>
    <t>Код КОСГУ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</si>
  <si>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</si>
  <si>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</si>
  <si>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</si>
  <si>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</si>
  <si>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>АИП</t>
  </si>
  <si>
    <t>субсидии прошлых лет на начало 2017 г.</t>
  </si>
  <si>
    <t>задолженности прошлых лет</t>
  </si>
  <si>
    <t>код</t>
  </si>
  <si>
    <t>сумма</t>
  </si>
  <si>
    <t>поступления</t>
  </si>
  <si>
    <t>011.04.0000</t>
  </si>
  <si>
    <t>226</t>
  </si>
  <si>
    <t>011.17.0000</t>
  </si>
  <si>
    <t>011.18.0000</t>
  </si>
  <si>
    <t>225</t>
  </si>
  <si>
    <t>011.25.0000</t>
  </si>
  <si>
    <t>011.20.0000</t>
  </si>
  <si>
    <t>011.61.0000</t>
  </si>
  <si>
    <t>Субсидия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на 2017 год</t>
  </si>
  <si>
    <t>011830000</t>
  </si>
  <si>
    <t>Всего</t>
  </si>
  <si>
    <t>Руководитель</t>
  </si>
  <si>
    <t>Суллерова С.А.</t>
  </si>
  <si>
    <t>Номер страницы</t>
  </si>
  <si>
    <t>Всего страниц</t>
  </si>
  <si>
    <t>Ответственный</t>
  </si>
  <si>
    <t>Абдуллаева Т.Ю.</t>
  </si>
  <si>
    <t>58-52-81</t>
  </si>
  <si>
    <t>ОТМЕТКА ОРГАНА, ОСУЩЕСТВЛЯЮЩЕГО ВЕДЕНИЕ ЛИЦЕВОГО СЧЕТА,</t>
  </si>
  <si>
    <t>исполнитель</t>
  </si>
  <si>
    <t>(должность)</t>
  </si>
  <si>
    <t>(телефон)</t>
  </si>
  <si>
    <t>О ПРИНЯТИИ НАСТОЯЩИХ СВЕДЕНИЙ</t>
  </si>
  <si>
    <t>25.01.2018</t>
  </si>
  <si>
    <t>185</t>
  </si>
  <si>
    <t>И.о. главного бухгалтера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</si>
</sst>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.00000"/>
    <numFmt numFmtId="188" formatCode="0.0000"/>
    <numFmt numFmtId="189" formatCode="#,##0.00;[Red]\-#,##0.00;0.00"/>
    <numFmt numFmtId="190" formatCode="_-* #,##0.0\ _р_._-;\-* #,##0.0\ _р_._-;_-* &quot;-&quot;??\ _р_._-;_-@_-"/>
    <numFmt numFmtId="191" formatCode="_-* #,##0\ _р_._-;\-* #,##0\ _р_._-;_-* &quot;-&quot;??\ _р_._-;_-@_-"/>
    <numFmt numFmtId="192" formatCode="#,##0.00_ ;\-#,##0.00\ "/>
    <numFmt numFmtId="193" formatCode="#,##0.000"/>
    <numFmt numFmtId="194" formatCode="#,##0.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8"/>
      <name val="Cambria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Calibri"/>
      <family val="2"/>
    </font>
    <font>
      <sz val="9"/>
      <name val="Arial Cyr"/>
      <family val="0"/>
    </font>
    <font>
      <sz val="11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3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justify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9" fontId="13" fillId="0" borderId="15" xfId="53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9" fontId="8" fillId="0" borderId="15" xfId="53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2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92" fontId="3" fillId="0" borderId="15" xfId="61" applyNumberFormat="1" applyFont="1" applyBorder="1" applyAlignment="1">
      <alignment horizontal="right"/>
    </xf>
    <xf numFmtId="192" fontId="3" fillId="33" borderId="15" xfId="61" applyNumberFormat="1" applyFont="1" applyFill="1" applyBorder="1" applyAlignment="1">
      <alignment horizontal="right" wrapText="1"/>
    </xf>
    <xf numFmtId="192" fontId="3" fillId="33" borderId="15" xfId="61" applyNumberFormat="1" applyFont="1" applyFill="1" applyBorder="1" applyAlignment="1">
      <alignment horizontal="right"/>
    </xf>
    <xf numFmtId="179" fontId="4" fillId="0" borderId="0" xfId="61" applyFont="1" applyAlignment="1">
      <alignment horizontal="left"/>
    </xf>
    <xf numFmtId="0" fontId="4" fillId="0" borderId="17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1" fontId="4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center"/>
    </xf>
    <xf numFmtId="43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92" fontId="3" fillId="0" borderId="28" xfId="61" applyNumberFormat="1" applyFont="1" applyBorder="1" applyAlignment="1">
      <alignment horizontal="right"/>
    </xf>
    <xf numFmtId="192" fontId="3" fillId="0" borderId="22" xfId="61" applyNumberFormat="1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1"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32" xfId="0" applyNumberFormat="1" applyFont="1" applyFill="1" applyBorder="1" applyAlignment="1">
      <alignment horizontal="right"/>
    </xf>
    <xf numFmtId="4" fontId="4" fillId="33" borderId="33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right"/>
    </xf>
    <xf numFmtId="4" fontId="71" fillId="33" borderId="11" xfId="0" applyNumberFormat="1" applyFont="1" applyFill="1" applyBorder="1" applyAlignment="1">
      <alignment horizontal="right"/>
    </xf>
    <xf numFmtId="4" fontId="71" fillId="33" borderId="12" xfId="0" applyNumberFormat="1" applyFont="1" applyFill="1" applyBorder="1" applyAlignment="1">
      <alignment horizontal="right"/>
    </xf>
    <xf numFmtId="4" fontId="71" fillId="33" borderId="19" xfId="0" applyNumberFormat="1" applyFont="1" applyFill="1" applyBorder="1" applyAlignment="1">
      <alignment horizontal="right"/>
    </xf>
    <xf numFmtId="4" fontId="71" fillId="33" borderId="20" xfId="0" applyNumberFormat="1" applyFont="1" applyFill="1" applyBorder="1" applyAlignment="1">
      <alignment horizontal="right"/>
    </xf>
    <xf numFmtId="4" fontId="71" fillId="33" borderId="21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" fontId="4" fillId="0" borderId="1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left" indent="1"/>
    </xf>
    <xf numFmtId="0" fontId="4" fillId="33" borderId="12" xfId="0" applyFont="1" applyFill="1" applyBorder="1" applyAlignment="1">
      <alignment horizontal="left" inden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right"/>
    </xf>
    <xf numFmtId="4" fontId="71" fillId="0" borderId="11" xfId="0" applyNumberFormat="1" applyFont="1" applyBorder="1" applyAlignment="1">
      <alignment horizontal="right"/>
    </xf>
    <xf numFmtId="4" fontId="71" fillId="0" borderId="12" xfId="0" applyNumberFormat="1" applyFont="1" applyBorder="1" applyAlignment="1">
      <alignment horizontal="right"/>
    </xf>
    <xf numFmtId="4" fontId="71" fillId="0" borderId="19" xfId="0" applyNumberFormat="1" applyFont="1" applyBorder="1" applyAlignment="1">
      <alignment horizontal="right"/>
    </xf>
    <xf numFmtId="4" fontId="71" fillId="0" borderId="20" xfId="0" applyNumberFormat="1" applyFont="1" applyBorder="1" applyAlignment="1">
      <alignment horizontal="right"/>
    </xf>
    <xf numFmtId="4" fontId="71" fillId="0" borderId="21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42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4" fillId="33" borderId="3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9" fontId="4" fillId="0" borderId="4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right"/>
    </xf>
    <xf numFmtId="2" fontId="13" fillId="0" borderId="45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22" fillId="0" borderId="0" xfId="0" applyFont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28" fillId="0" borderId="0" xfId="0" applyFont="1" applyAlignment="1">
      <alignment horizontal="center"/>
    </xf>
    <xf numFmtId="179" fontId="4" fillId="0" borderId="16" xfId="63" applyFont="1" applyBorder="1" applyAlignment="1">
      <alignment horizontal="right"/>
    </xf>
    <xf numFmtId="179" fontId="4" fillId="0" borderId="17" xfId="63" applyFont="1" applyBorder="1" applyAlignment="1">
      <alignment horizontal="right"/>
    </xf>
    <xf numFmtId="179" fontId="4" fillId="0" borderId="18" xfId="63" applyFont="1" applyBorder="1" applyAlignment="1">
      <alignment horizontal="right"/>
    </xf>
    <xf numFmtId="179" fontId="4" fillId="0" borderId="10" xfId="63" applyFont="1" applyBorder="1" applyAlignment="1">
      <alignment horizontal="right"/>
    </xf>
    <xf numFmtId="179" fontId="4" fillId="0" borderId="11" xfId="63" applyFont="1" applyBorder="1" applyAlignment="1">
      <alignment horizontal="right"/>
    </xf>
    <xf numFmtId="179" fontId="4" fillId="0" borderId="12" xfId="63" applyFont="1" applyBorder="1" applyAlignment="1">
      <alignment horizontal="right"/>
    </xf>
    <xf numFmtId="179" fontId="4" fillId="0" borderId="19" xfId="63" applyFont="1" applyBorder="1" applyAlignment="1">
      <alignment horizontal="right"/>
    </xf>
    <xf numFmtId="179" fontId="4" fillId="0" borderId="20" xfId="63" applyFont="1" applyBorder="1" applyAlignment="1">
      <alignment horizontal="right"/>
    </xf>
    <xf numFmtId="179" fontId="4" fillId="0" borderId="21" xfId="63" applyFont="1" applyBorder="1" applyAlignment="1">
      <alignment horizontal="right"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179" fontId="4" fillId="0" borderId="10" xfId="63" applyFont="1" applyBorder="1" applyAlignment="1">
      <alignment horizontal="center"/>
    </xf>
    <xf numFmtId="179" fontId="4" fillId="0" borderId="11" xfId="63" applyFont="1" applyBorder="1" applyAlignment="1">
      <alignment horizontal="center"/>
    </xf>
    <xf numFmtId="179" fontId="4" fillId="0" borderId="12" xfId="63" applyFont="1" applyBorder="1" applyAlignment="1">
      <alignment horizontal="center"/>
    </xf>
    <xf numFmtId="179" fontId="4" fillId="0" borderId="19" xfId="63" applyFont="1" applyBorder="1" applyAlignment="1">
      <alignment horizontal="center"/>
    </xf>
    <xf numFmtId="179" fontId="4" fillId="0" borderId="20" xfId="63" applyFont="1" applyBorder="1" applyAlignment="1">
      <alignment horizontal="center"/>
    </xf>
    <xf numFmtId="179" fontId="4" fillId="0" borderId="21" xfId="63" applyFont="1" applyBorder="1" applyAlignment="1">
      <alignment horizontal="center"/>
    </xf>
    <xf numFmtId="179" fontId="4" fillId="0" borderId="13" xfId="63" applyFont="1" applyBorder="1" applyAlignment="1">
      <alignment horizontal="right"/>
    </xf>
    <xf numFmtId="179" fontId="4" fillId="0" borderId="0" xfId="63" applyFont="1" applyBorder="1" applyAlignment="1">
      <alignment horizontal="right"/>
    </xf>
    <xf numFmtId="179" fontId="4" fillId="0" borderId="14" xfId="63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179" fontId="4" fillId="0" borderId="16" xfId="63" applyFont="1" applyBorder="1" applyAlignment="1">
      <alignment horizontal="center"/>
    </xf>
    <xf numFmtId="179" fontId="4" fillId="0" borderId="17" xfId="63" applyFont="1" applyBorder="1" applyAlignment="1">
      <alignment horizontal="center"/>
    </xf>
    <xf numFmtId="179" fontId="4" fillId="0" borderId="18" xfId="63" applyFont="1" applyBorder="1" applyAlignment="1">
      <alignment horizontal="center"/>
    </xf>
    <xf numFmtId="184" fontId="4" fillId="0" borderId="19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9" fillId="0" borderId="11" xfId="0" applyFont="1" applyBorder="1" applyAlignment="1">
      <alignment horizontal="center" vertical="top"/>
    </xf>
    <xf numFmtId="49" fontId="29" fillId="0" borderId="11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49" fontId="29" fillId="0" borderId="0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35" fillId="0" borderId="46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79" fontId="29" fillId="0" borderId="55" xfId="63" applyFont="1" applyBorder="1" applyAlignment="1">
      <alignment horizontal="right"/>
    </xf>
    <xf numFmtId="179" fontId="29" fillId="0" borderId="56" xfId="63" applyFont="1" applyBorder="1" applyAlignment="1">
      <alignment horizontal="right"/>
    </xf>
    <xf numFmtId="179" fontId="29" fillId="0" borderId="29" xfId="63" applyFont="1" applyBorder="1" applyAlignment="1">
      <alignment horizontal="center"/>
    </xf>
    <xf numFmtId="179" fontId="29" fillId="0" borderId="30" xfId="63" applyFont="1" applyBorder="1" applyAlignment="1">
      <alignment horizontal="center"/>
    </xf>
    <xf numFmtId="179" fontId="29" fillId="0" borderId="31" xfId="63" applyFont="1" applyBorder="1" applyAlignment="1">
      <alignment horizontal="center"/>
    </xf>
    <xf numFmtId="179" fontId="29" fillId="0" borderId="57" xfId="63" applyFont="1" applyBorder="1" applyAlignment="1">
      <alignment horizontal="right"/>
    </xf>
    <xf numFmtId="179" fontId="29" fillId="0" borderId="15" xfId="63" applyFont="1" applyBorder="1" applyAlignment="1">
      <alignment horizontal="right"/>
    </xf>
    <xf numFmtId="179" fontId="29" fillId="0" borderId="58" xfId="63" applyFont="1" applyBorder="1" applyAlignment="1">
      <alignment horizontal="right"/>
    </xf>
    <xf numFmtId="49" fontId="29" fillId="0" borderId="52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left"/>
    </xf>
    <xf numFmtId="179" fontId="29" fillId="0" borderId="53" xfId="63" applyFont="1" applyBorder="1" applyAlignment="1">
      <alignment horizontal="right"/>
    </xf>
    <xf numFmtId="179" fontId="29" fillId="0" borderId="53" xfId="63" applyFont="1" applyBorder="1" applyAlignment="1">
      <alignment horizontal="center"/>
    </xf>
    <xf numFmtId="179" fontId="29" fillId="0" borderId="54" xfId="63" applyFont="1" applyBorder="1" applyAlignment="1">
      <alignment horizontal="right"/>
    </xf>
    <xf numFmtId="179" fontId="29" fillId="0" borderId="50" xfId="63" applyFont="1" applyBorder="1" applyAlignment="1">
      <alignment horizontal="center"/>
    </xf>
    <xf numFmtId="179" fontId="29" fillId="0" borderId="50" xfId="63" applyFont="1" applyBorder="1" applyAlignment="1">
      <alignment horizontal="right"/>
    </xf>
    <xf numFmtId="179" fontId="29" fillId="0" borderId="51" xfId="63" applyFont="1" applyBorder="1" applyAlignment="1">
      <alignment horizontal="right"/>
    </xf>
    <xf numFmtId="49" fontId="29" fillId="0" borderId="59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left"/>
    </xf>
    <xf numFmtId="179" fontId="29" fillId="0" borderId="15" xfId="63" applyFont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49" fontId="29" fillId="0" borderId="4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left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49" fontId="29" fillId="0" borderId="49" xfId="0" applyNumberFormat="1" applyFont="1" applyBorder="1" applyAlignment="1">
      <alignment horizontal="center"/>
    </xf>
    <xf numFmtId="49" fontId="29" fillId="0" borderId="50" xfId="0" applyNumberFormat="1" applyFont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49" fontId="29" fillId="0" borderId="59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58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49" fontId="29" fillId="0" borderId="53" xfId="0" applyNumberFormat="1" applyFont="1" applyBorder="1" applyAlignment="1">
      <alignment horizontal="center"/>
    </xf>
    <xf numFmtId="49" fontId="29" fillId="0" borderId="54" xfId="0" applyNumberFormat="1" applyFont="1" applyBorder="1" applyAlignment="1">
      <alignment horizontal="center"/>
    </xf>
    <xf numFmtId="179" fontId="29" fillId="0" borderId="54" xfId="63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61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35" xfId="0" applyNumberFormat="1" applyFont="1" applyBorder="1" applyAlignment="1">
      <alignment horizontal="center"/>
    </xf>
    <xf numFmtId="49" fontId="29" fillId="0" borderId="60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/>
    </xf>
    <xf numFmtId="179" fontId="29" fillId="0" borderId="28" xfId="63" applyFont="1" applyBorder="1" applyAlignment="1">
      <alignment horizontal="right"/>
    </xf>
    <xf numFmtId="179" fontId="29" fillId="0" borderId="28" xfId="63" applyFont="1" applyBorder="1" applyAlignment="1">
      <alignment horizontal="center"/>
    </xf>
    <xf numFmtId="179" fontId="29" fillId="0" borderId="22" xfId="63" applyFont="1" applyBorder="1" applyAlignment="1">
      <alignment horizontal="center"/>
    </xf>
    <xf numFmtId="179" fontId="29" fillId="0" borderId="22" xfId="63" applyFont="1" applyBorder="1" applyAlignment="1">
      <alignment horizontal="right"/>
    </xf>
    <xf numFmtId="0" fontId="29" fillId="0" borderId="3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/>
    </xf>
    <xf numFmtId="0" fontId="29" fillId="0" borderId="62" xfId="0" applyFont="1" applyBorder="1" applyAlignment="1">
      <alignment horizontal="right"/>
    </xf>
    <xf numFmtId="0" fontId="29" fillId="0" borderId="63" xfId="0" applyFont="1" applyBorder="1" applyAlignment="1">
      <alignment horizontal="right"/>
    </xf>
    <xf numFmtId="0" fontId="29" fillId="0" borderId="20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49" fontId="29" fillId="0" borderId="6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49" fontId="29" fillId="0" borderId="66" xfId="0" applyNumberFormat="1" applyFont="1" applyBorder="1" applyAlignment="1">
      <alignment horizontal="center"/>
    </xf>
    <xf numFmtId="0" fontId="29" fillId="0" borderId="64" xfId="0" applyFont="1" applyBorder="1" applyAlignment="1">
      <alignment horizontal="right"/>
    </xf>
    <xf numFmtId="0" fontId="29" fillId="0" borderId="65" xfId="0" applyFont="1" applyBorder="1" applyAlignment="1">
      <alignment horizontal="right"/>
    </xf>
    <xf numFmtId="0" fontId="29" fillId="0" borderId="66" xfId="0" applyFont="1" applyBorder="1" applyAlignment="1">
      <alignment horizontal="right"/>
    </xf>
    <xf numFmtId="0" fontId="29" fillId="0" borderId="67" xfId="0" applyFont="1" applyBorder="1" applyAlignment="1">
      <alignment horizontal="right"/>
    </xf>
    <xf numFmtId="49" fontId="29" fillId="0" borderId="42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left"/>
    </xf>
    <xf numFmtId="49" fontId="29" fillId="0" borderId="38" xfId="0" applyNumberFormat="1" applyFont="1" applyBorder="1" applyAlignment="1">
      <alignment horizontal="left"/>
    </xf>
    <xf numFmtId="49" fontId="29" fillId="0" borderId="39" xfId="0" applyNumberFormat="1" applyFont="1" applyBorder="1" applyAlignment="1">
      <alignment horizontal="left"/>
    </xf>
    <xf numFmtId="49" fontId="29" fillId="0" borderId="62" xfId="0" applyNumberFormat="1" applyFont="1" applyBorder="1" applyAlignment="1">
      <alignment horizontal="left"/>
    </xf>
    <xf numFmtId="3" fontId="29" fillId="0" borderId="62" xfId="0" applyNumberFormat="1" applyFont="1" applyBorder="1" applyAlignment="1">
      <alignment horizontal="right"/>
    </xf>
    <xf numFmtId="49" fontId="29" fillId="0" borderId="42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horizontal="left"/>
    </xf>
    <xf numFmtId="49" fontId="29" fillId="0" borderId="65" xfId="0" applyNumberFormat="1" applyFont="1" applyBorder="1" applyAlignment="1">
      <alignment horizontal="left"/>
    </xf>
    <xf numFmtId="49" fontId="29" fillId="0" borderId="66" xfId="0" applyNumberFormat="1" applyFont="1" applyBorder="1" applyAlignment="1">
      <alignment horizontal="left"/>
    </xf>
    <xf numFmtId="3" fontId="29" fillId="0" borderId="64" xfId="0" applyNumberFormat="1" applyFont="1" applyBorder="1" applyAlignment="1">
      <alignment horizontal="right"/>
    </xf>
    <xf numFmtId="3" fontId="29" fillId="0" borderId="65" xfId="0" applyNumberFormat="1" applyFont="1" applyBorder="1" applyAlignment="1">
      <alignment horizontal="right"/>
    </xf>
    <xf numFmtId="3" fontId="29" fillId="0" borderId="66" xfId="0" applyNumberFormat="1" applyFont="1" applyBorder="1" applyAlignment="1">
      <alignment horizontal="right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79" fontId="5" fillId="0" borderId="69" xfId="63" applyFont="1" applyBorder="1" applyAlignment="1">
      <alignment horizontal="right"/>
    </xf>
    <xf numFmtId="179" fontId="5" fillId="0" borderId="65" xfId="63" applyFont="1" applyBorder="1" applyAlignment="1">
      <alignment horizontal="right"/>
    </xf>
    <xf numFmtId="179" fontId="5" fillId="0" borderId="67" xfId="63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28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7">
      <selection activeCell="B27" sqref="B27"/>
    </sheetView>
  </sheetViews>
  <sheetFormatPr defaultColWidth="9.00390625" defaultRowHeight="12.75"/>
  <cols>
    <col min="1" max="1" width="4.375" style="0" customWidth="1"/>
    <col min="2" max="2" width="47.75390625" style="0" customWidth="1"/>
    <col min="3" max="3" width="20.75390625" style="0" customWidth="1"/>
    <col min="4" max="4" width="20.00390625" style="0" customWidth="1"/>
  </cols>
  <sheetData>
    <row r="1" spans="1:4" ht="11.25" customHeight="1">
      <c r="A1" t="s">
        <v>207</v>
      </c>
      <c r="B1" s="25"/>
      <c r="C1" s="25"/>
      <c r="D1" s="26" t="s">
        <v>208</v>
      </c>
    </row>
    <row r="2" spans="2:4" ht="11.25" customHeight="1">
      <c r="B2" s="27"/>
      <c r="C2" s="27"/>
      <c r="D2" s="26" t="s">
        <v>209</v>
      </c>
    </row>
    <row r="3" spans="2:4" ht="11.25" customHeight="1">
      <c r="B3" s="27"/>
      <c r="C3" s="27"/>
      <c r="D3" s="26" t="s">
        <v>210</v>
      </c>
    </row>
    <row r="4" spans="2:4" ht="11.25" customHeight="1">
      <c r="B4" s="27"/>
      <c r="C4" s="27"/>
      <c r="D4" s="26" t="s">
        <v>211</v>
      </c>
    </row>
    <row r="5" spans="2:4" ht="18.75" customHeight="1">
      <c r="B5" s="5"/>
      <c r="C5" s="5"/>
      <c r="D5" s="5" t="s">
        <v>212</v>
      </c>
    </row>
    <row r="6" spans="2:4" ht="15.75">
      <c r="B6" s="5"/>
      <c r="C6" s="5"/>
      <c r="D6" s="5" t="s">
        <v>213</v>
      </c>
    </row>
    <row r="7" spans="2:4" ht="18.75" customHeight="1">
      <c r="B7" s="17"/>
      <c r="C7" s="17"/>
      <c r="D7" s="39" t="s">
        <v>214</v>
      </c>
    </row>
    <row r="8" spans="2:4" ht="12.75">
      <c r="B8" s="28"/>
      <c r="C8" s="28"/>
      <c r="D8" s="29" t="s">
        <v>215</v>
      </c>
    </row>
    <row r="9" spans="2:4" ht="12.75">
      <c r="B9" s="28"/>
      <c r="C9" s="28"/>
      <c r="D9" s="29" t="s">
        <v>216</v>
      </c>
    </row>
    <row r="10" spans="2:4" ht="15">
      <c r="B10" s="30"/>
      <c r="C10" s="30"/>
      <c r="D10" s="30"/>
    </row>
    <row r="11" spans="2:4" ht="14.25" customHeight="1">
      <c r="B11" s="31"/>
      <c r="C11" s="31"/>
      <c r="D11" s="23" t="s">
        <v>217</v>
      </c>
    </row>
    <row r="12" spans="3:4" ht="12.75">
      <c r="C12" s="32" t="s">
        <v>62</v>
      </c>
      <c r="D12" s="33" t="s">
        <v>218</v>
      </c>
    </row>
    <row r="13" spans="2:4" ht="15">
      <c r="B13" s="30"/>
      <c r="C13" s="30"/>
      <c r="D13" s="34" t="s">
        <v>219</v>
      </c>
    </row>
    <row r="14" spans="2:4" ht="7.5" customHeight="1">
      <c r="B14" s="30"/>
      <c r="C14" s="30"/>
      <c r="D14" s="31"/>
    </row>
    <row r="15" spans="2:4" ht="15" customHeight="1">
      <c r="B15" s="22"/>
      <c r="C15" s="40" t="s">
        <v>220</v>
      </c>
      <c r="D15" s="41">
        <v>6905056184</v>
      </c>
    </row>
    <row r="16" spans="2:4" ht="15" customHeight="1">
      <c r="B16" s="22"/>
      <c r="C16" s="40" t="s">
        <v>221</v>
      </c>
      <c r="D16" s="41">
        <v>695001001</v>
      </c>
    </row>
    <row r="17" spans="2:4" ht="39" customHeight="1">
      <c r="B17" s="22"/>
      <c r="C17" s="42" t="s">
        <v>222</v>
      </c>
      <c r="D17" s="41">
        <v>50344354</v>
      </c>
    </row>
    <row r="18" spans="2:4" ht="15.75">
      <c r="B18" s="22"/>
      <c r="C18" s="40" t="s">
        <v>223</v>
      </c>
      <c r="D18" s="41" t="s">
        <v>68</v>
      </c>
    </row>
    <row r="19" spans="2:4" ht="36.75" customHeight="1">
      <c r="B19" s="127" t="s">
        <v>224</v>
      </c>
      <c r="C19" s="127"/>
      <c r="D19" s="127"/>
    </row>
    <row r="20" spans="2:4" ht="21.75" customHeight="1">
      <c r="B20" s="127" t="s">
        <v>273</v>
      </c>
      <c r="C20" s="127"/>
      <c r="D20" s="127"/>
    </row>
    <row r="21" spans="2:4" ht="45.75" customHeight="1">
      <c r="B21" s="128" t="s">
        <v>225</v>
      </c>
      <c r="C21" s="128"/>
      <c r="D21" s="128"/>
    </row>
    <row r="22" spans="2:4" ht="15.75" customHeight="1">
      <c r="B22" s="129" t="s">
        <v>226</v>
      </c>
      <c r="C22" s="129"/>
      <c r="D22" s="129"/>
    </row>
    <row r="23" spans="2:4" ht="15.75">
      <c r="B23" s="125" t="s">
        <v>202</v>
      </c>
      <c r="C23" s="125"/>
      <c r="D23" s="125"/>
    </row>
    <row r="24" spans="2:4" s="35" customFormat="1" ht="15.75" customHeight="1">
      <c r="B24" s="130" t="s">
        <v>227</v>
      </c>
      <c r="C24" s="130"/>
      <c r="D24" s="130"/>
    </row>
    <row r="25" spans="1:4" ht="15.75">
      <c r="A25" t="s">
        <v>228</v>
      </c>
      <c r="B25" s="1" t="s">
        <v>229</v>
      </c>
      <c r="C25" s="5"/>
      <c r="D25" s="5"/>
    </row>
    <row r="26" spans="2:4" ht="15.75">
      <c r="B26" s="125" t="s">
        <v>230</v>
      </c>
      <c r="C26" s="125"/>
      <c r="D26" s="125"/>
    </row>
    <row r="27" spans="2:4" ht="22.5" customHeight="1">
      <c r="B27" s="36" t="s">
        <v>231</v>
      </c>
      <c r="C27" s="36"/>
      <c r="D27" s="5"/>
    </row>
    <row r="28" spans="2:4" ht="22.5" customHeight="1">
      <c r="B28" s="126" t="s">
        <v>232</v>
      </c>
      <c r="C28" s="126"/>
      <c r="D28" s="126"/>
    </row>
    <row r="29" spans="2:4" ht="53.25" customHeight="1">
      <c r="B29" s="126" t="s">
        <v>233</v>
      </c>
      <c r="C29" s="126"/>
      <c r="D29" s="126"/>
    </row>
    <row r="30" spans="2:4" ht="22.5" customHeight="1">
      <c r="B30" s="1" t="s">
        <v>234</v>
      </c>
      <c r="C30" s="5"/>
      <c r="D30" s="5"/>
    </row>
    <row r="31" spans="1:4" ht="22.5" customHeight="1">
      <c r="A31" t="s">
        <v>235</v>
      </c>
      <c r="B31" s="1" t="s">
        <v>236</v>
      </c>
      <c r="C31" s="5"/>
      <c r="D31" s="5"/>
    </row>
    <row r="32" ht="14.25" customHeight="1"/>
    <row r="33" ht="16.5" customHeight="1"/>
    <row r="34" ht="14.25" customHeight="1"/>
    <row r="35" ht="18.75" customHeight="1">
      <c r="E35" s="38"/>
    </row>
    <row r="36" ht="13.5" customHeight="1">
      <c r="E36" s="38"/>
    </row>
    <row r="37" ht="13.5" customHeight="1">
      <c r="E37" s="38"/>
    </row>
    <row r="38" ht="30" customHeight="1">
      <c r="E38" s="38"/>
    </row>
    <row r="39" ht="18.75" customHeight="1">
      <c r="E39" s="38"/>
    </row>
    <row r="40" ht="27.75" customHeight="1">
      <c r="E40" s="38"/>
    </row>
    <row r="41" ht="18.75" customHeight="1">
      <c r="E41" s="38"/>
    </row>
    <row r="42" ht="28.5" customHeight="1">
      <c r="E42" s="38"/>
    </row>
    <row r="43" ht="27" customHeight="1">
      <c r="E43" s="38"/>
    </row>
    <row r="44" ht="29.25" customHeight="1">
      <c r="E44" s="38"/>
    </row>
    <row r="45" ht="17.25" customHeight="1">
      <c r="E45" s="38"/>
    </row>
    <row r="46" ht="15" customHeight="1">
      <c r="E46" s="38"/>
    </row>
    <row r="47" ht="15" customHeight="1">
      <c r="E47" s="38"/>
    </row>
    <row r="48" ht="12.75">
      <c r="E48" s="38"/>
    </row>
    <row r="49" ht="14.25" customHeight="1"/>
    <row r="50" ht="14.25" customHeight="1"/>
    <row r="51" ht="30" customHeight="1"/>
  </sheetData>
  <sheetProtection/>
  <mergeCells count="9">
    <mergeCell ref="B26:D26"/>
    <mergeCell ref="B28:D28"/>
    <mergeCell ref="B29:D29"/>
    <mergeCell ref="B19:D19"/>
    <mergeCell ref="B20:D20"/>
    <mergeCell ref="B21:D21"/>
    <mergeCell ref="B22:D22"/>
    <mergeCell ref="B23:D23"/>
    <mergeCell ref="B24:D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60"/>
  <sheetViews>
    <sheetView view="pageBreakPreview" zoomScaleSheetLayoutView="100" zoomScalePageLayoutView="0" workbookViewId="0" topLeftCell="A14">
      <selection activeCell="AN28" sqref="AN28:BA28"/>
    </sheetView>
  </sheetViews>
  <sheetFormatPr defaultColWidth="1.12109375" defaultRowHeight="12.75"/>
  <cols>
    <col min="1" max="16384" width="1.12109375" style="3" customWidth="1"/>
  </cols>
  <sheetData>
    <row r="1" spans="1:80" s="74" customFormat="1" ht="15.75" hidden="1">
      <c r="A1" s="382" t="s">
        <v>390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</row>
    <row r="2" spans="1:80" s="77" customFormat="1" ht="9.75" hidden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s="74" customFormat="1" ht="15.75" hidden="1">
      <c r="A3" s="74" t="s">
        <v>306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383" t="s">
        <v>305</v>
      </c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</row>
    <row r="4" spans="1:80" s="77" customFormat="1" ht="9.75" hidden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s="74" customFormat="1" ht="15.75" hidden="1">
      <c r="A5" s="74" t="s">
        <v>304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417" t="s">
        <v>372</v>
      </c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</row>
    <row r="6" ht="12.75" hidden="1"/>
    <row r="7" spans="1:80" ht="12.75" hidden="1">
      <c r="A7" s="315" t="s">
        <v>301</v>
      </c>
      <c r="B7" s="316"/>
      <c r="C7" s="316"/>
      <c r="D7" s="317"/>
      <c r="E7" s="315" t="s">
        <v>3</v>
      </c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7"/>
      <c r="AN7" s="315" t="s">
        <v>369</v>
      </c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7"/>
      <c r="BB7" s="315" t="s">
        <v>355</v>
      </c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7"/>
      <c r="BN7" s="315" t="s">
        <v>368</v>
      </c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7"/>
    </row>
    <row r="8" spans="1:80" ht="12.75" hidden="1">
      <c r="A8" s="324" t="s">
        <v>294</v>
      </c>
      <c r="B8" s="325"/>
      <c r="C8" s="325"/>
      <c r="D8" s="326"/>
      <c r="E8" s="3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6"/>
      <c r="AN8" s="324" t="s">
        <v>367</v>
      </c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6"/>
      <c r="BB8" s="324" t="s">
        <v>352</v>
      </c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6"/>
      <c r="BN8" s="324" t="s">
        <v>366</v>
      </c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6"/>
    </row>
    <row r="9" spans="1:80" ht="12.75" hidden="1">
      <c r="A9" s="324"/>
      <c r="B9" s="325"/>
      <c r="C9" s="325"/>
      <c r="D9" s="326"/>
      <c r="E9" s="324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6"/>
      <c r="AN9" s="324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6"/>
      <c r="BB9" s="324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6"/>
      <c r="BN9" s="324" t="s">
        <v>365</v>
      </c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6"/>
    </row>
    <row r="10" spans="1:80" ht="12.75" hidden="1">
      <c r="A10" s="321">
        <v>1</v>
      </c>
      <c r="B10" s="322"/>
      <c r="C10" s="322"/>
      <c r="D10" s="323"/>
      <c r="E10" s="321">
        <v>2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3"/>
      <c r="AN10" s="321">
        <v>3</v>
      </c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3"/>
      <c r="BB10" s="321">
        <v>4</v>
      </c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3"/>
      <c r="BN10" s="321">
        <v>5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3"/>
    </row>
    <row r="11" spans="1:80" ht="12.75" hidden="1">
      <c r="A11" s="157"/>
      <c r="B11" s="158"/>
      <c r="C11" s="158"/>
      <c r="D11" s="159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388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90"/>
      <c r="BB11" s="379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1"/>
      <c r="BN11" s="388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90"/>
    </row>
    <row r="12" spans="1:80" ht="12.75" hidden="1">
      <c r="A12" s="157"/>
      <c r="B12" s="158"/>
      <c r="C12" s="158"/>
      <c r="D12" s="159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9"/>
      <c r="AN12" s="388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90"/>
      <c r="BB12" s="379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1"/>
      <c r="BN12" s="388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90"/>
    </row>
    <row r="13" spans="1:80" ht="12.75" hidden="1">
      <c r="A13" s="157"/>
      <c r="B13" s="158"/>
      <c r="C13" s="158"/>
      <c r="D13" s="159"/>
      <c r="E13" s="379" t="s">
        <v>275</v>
      </c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  <c r="AN13" s="333" t="s">
        <v>38</v>
      </c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5"/>
      <c r="BB13" s="385" t="s">
        <v>38</v>
      </c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7"/>
      <c r="BN13" s="388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90"/>
    </row>
    <row r="14" spans="1:80" s="74" customFormat="1" ht="24.75" customHeight="1">
      <c r="A14" s="382" t="s">
        <v>389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</row>
    <row r="15" spans="1:80" s="77" customFormat="1" ht="9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74" customFormat="1" ht="15.75">
      <c r="A16" s="74" t="s">
        <v>306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383" t="s">
        <v>388</v>
      </c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</row>
    <row r="17" spans="1:80" s="77" customFormat="1" ht="9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1:80" s="74" customFormat="1" ht="15.75">
      <c r="A18" s="74" t="s">
        <v>304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418" t="s">
        <v>303</v>
      </c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</row>
    <row r="20" spans="1:80" s="1" customFormat="1" ht="20.25" customHeight="1">
      <c r="A20" s="382" t="s">
        <v>387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</row>
    <row r="21" spans="1:80" ht="12.75">
      <c r="A21" s="315" t="s">
        <v>301</v>
      </c>
      <c r="B21" s="316"/>
      <c r="C21" s="316"/>
      <c r="D21" s="317"/>
      <c r="E21" s="315" t="s">
        <v>357</v>
      </c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7"/>
      <c r="AN21" s="315" t="s">
        <v>386</v>
      </c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7"/>
      <c r="BB21" s="315" t="s">
        <v>385</v>
      </c>
      <c r="BC21" s="316"/>
      <c r="BD21" s="316"/>
      <c r="BE21" s="316"/>
      <c r="BF21" s="316"/>
      <c r="BG21" s="316"/>
      <c r="BH21" s="316"/>
      <c r="BI21" s="317"/>
      <c r="BJ21" s="315" t="s">
        <v>384</v>
      </c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7"/>
    </row>
    <row r="22" spans="1:80" ht="12.75">
      <c r="A22" s="324" t="s">
        <v>294</v>
      </c>
      <c r="B22" s="325"/>
      <c r="C22" s="325"/>
      <c r="D22" s="326"/>
      <c r="E22" s="324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6"/>
      <c r="AN22" s="324" t="s">
        <v>383</v>
      </c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6"/>
      <c r="BB22" s="324" t="s">
        <v>382</v>
      </c>
      <c r="BC22" s="325"/>
      <c r="BD22" s="325"/>
      <c r="BE22" s="325"/>
      <c r="BF22" s="325"/>
      <c r="BG22" s="325"/>
      <c r="BH22" s="325"/>
      <c r="BI22" s="326"/>
      <c r="BJ22" s="324" t="s">
        <v>381</v>
      </c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6"/>
    </row>
    <row r="23" spans="1:80" ht="12.75">
      <c r="A23" s="324"/>
      <c r="B23" s="325"/>
      <c r="C23" s="325"/>
      <c r="D23" s="326"/>
      <c r="E23" s="324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6"/>
      <c r="AN23" s="324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6"/>
      <c r="BB23" s="324"/>
      <c r="BC23" s="325"/>
      <c r="BD23" s="325"/>
      <c r="BE23" s="325"/>
      <c r="BF23" s="325"/>
      <c r="BG23" s="325"/>
      <c r="BH23" s="325"/>
      <c r="BI23" s="326"/>
      <c r="BJ23" s="324" t="s">
        <v>380</v>
      </c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6"/>
    </row>
    <row r="24" spans="1:80" ht="12.75">
      <c r="A24" s="324"/>
      <c r="B24" s="325"/>
      <c r="C24" s="325"/>
      <c r="D24" s="326"/>
      <c r="E24" s="324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6"/>
      <c r="AN24" s="324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6"/>
      <c r="BB24" s="324"/>
      <c r="BC24" s="325"/>
      <c r="BD24" s="325"/>
      <c r="BE24" s="325"/>
      <c r="BF24" s="325"/>
      <c r="BG24" s="325"/>
      <c r="BH24" s="325"/>
      <c r="BI24" s="326"/>
      <c r="BJ24" s="324" t="s">
        <v>379</v>
      </c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6"/>
    </row>
    <row r="25" spans="1:80" ht="12.75">
      <c r="A25" s="321">
        <v>1</v>
      </c>
      <c r="B25" s="322"/>
      <c r="C25" s="322"/>
      <c r="D25" s="323"/>
      <c r="E25" s="321">
        <v>2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3"/>
      <c r="AN25" s="321">
        <v>3</v>
      </c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3"/>
      <c r="BB25" s="321">
        <v>4</v>
      </c>
      <c r="BC25" s="322"/>
      <c r="BD25" s="322"/>
      <c r="BE25" s="322"/>
      <c r="BF25" s="322"/>
      <c r="BG25" s="322"/>
      <c r="BH25" s="322"/>
      <c r="BI25" s="323"/>
      <c r="BJ25" s="321">
        <v>5</v>
      </c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3"/>
    </row>
    <row r="26" spans="1:80" ht="12.75">
      <c r="A26" s="268"/>
      <c r="B26" s="269"/>
      <c r="C26" s="269"/>
      <c r="D26" s="270"/>
      <c r="E26" s="268" t="s">
        <v>378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70"/>
      <c r="AN26" s="419">
        <v>11136363.63</v>
      </c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1"/>
      <c r="BB26" s="422"/>
      <c r="BC26" s="423"/>
      <c r="BD26" s="423"/>
      <c r="BE26" s="423"/>
      <c r="BF26" s="423"/>
      <c r="BG26" s="423"/>
      <c r="BH26" s="423"/>
      <c r="BI26" s="424"/>
      <c r="BJ26" s="413">
        <f>BJ28+BJ30</f>
        <v>183800.39986</v>
      </c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5"/>
    </row>
    <row r="27" spans="1:80" ht="12.75">
      <c r="A27" s="160"/>
      <c r="B27" s="161"/>
      <c r="C27" s="161"/>
      <c r="D27" s="162"/>
      <c r="E27" s="161" t="s">
        <v>377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2"/>
      <c r="AN27" s="422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4"/>
      <c r="BB27" s="422"/>
      <c r="BC27" s="423"/>
      <c r="BD27" s="423"/>
      <c r="BE27" s="423"/>
      <c r="BF27" s="423"/>
      <c r="BG27" s="423"/>
      <c r="BH27" s="423"/>
      <c r="BI27" s="424"/>
      <c r="BJ27" s="395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7"/>
    </row>
    <row r="28" spans="1:80" ht="12.75">
      <c r="A28" s="157"/>
      <c r="B28" s="158"/>
      <c r="C28" s="158"/>
      <c r="D28" s="159"/>
      <c r="E28" s="158" t="s">
        <v>376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388">
        <v>7500583.08</v>
      </c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90"/>
      <c r="BB28" s="388">
        <v>2.2</v>
      </c>
      <c r="BC28" s="389"/>
      <c r="BD28" s="389"/>
      <c r="BE28" s="389"/>
      <c r="BF28" s="389"/>
      <c r="BG28" s="389"/>
      <c r="BH28" s="389"/>
      <c r="BI28" s="390"/>
      <c r="BJ28" s="398">
        <f>AN28*2.2%</f>
        <v>165012.82776000001</v>
      </c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400"/>
    </row>
    <row r="29" spans="1:80" ht="12.75">
      <c r="A29" s="157"/>
      <c r="B29" s="158"/>
      <c r="C29" s="158"/>
      <c r="D29" s="159"/>
      <c r="E29" s="157" t="s">
        <v>374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388">
        <v>0</v>
      </c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90"/>
      <c r="BB29" s="388">
        <v>2.2</v>
      </c>
      <c r="BC29" s="389"/>
      <c r="BD29" s="389"/>
      <c r="BE29" s="389"/>
      <c r="BF29" s="389"/>
      <c r="BG29" s="389"/>
      <c r="BH29" s="389"/>
      <c r="BI29" s="390"/>
      <c r="BJ29" s="398">
        <v>0</v>
      </c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400"/>
    </row>
    <row r="30" spans="1:80" ht="12.75">
      <c r="A30" s="157"/>
      <c r="B30" s="158"/>
      <c r="C30" s="158"/>
      <c r="D30" s="159"/>
      <c r="E30" s="157" t="s">
        <v>375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9"/>
      <c r="AN30" s="388">
        <v>853980.55</v>
      </c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90"/>
      <c r="BB30" s="379">
        <v>2.2</v>
      </c>
      <c r="BC30" s="380"/>
      <c r="BD30" s="380"/>
      <c r="BE30" s="380"/>
      <c r="BF30" s="380"/>
      <c r="BG30" s="380"/>
      <c r="BH30" s="380"/>
      <c r="BI30" s="381"/>
      <c r="BJ30" s="398">
        <f>AN30*2.2%</f>
        <v>18787.5721</v>
      </c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399"/>
      <c r="CB30" s="400"/>
    </row>
    <row r="31" spans="1:80" ht="12.75">
      <c r="A31" s="157"/>
      <c r="B31" s="158"/>
      <c r="C31" s="158"/>
      <c r="D31" s="159"/>
      <c r="E31" s="157" t="s">
        <v>374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9"/>
      <c r="AN31" s="388">
        <v>0</v>
      </c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90"/>
      <c r="BB31" s="379">
        <v>2.2</v>
      </c>
      <c r="BC31" s="380"/>
      <c r="BD31" s="380"/>
      <c r="BE31" s="380"/>
      <c r="BF31" s="380"/>
      <c r="BG31" s="380"/>
      <c r="BH31" s="380"/>
      <c r="BI31" s="381"/>
      <c r="BJ31" s="398">
        <v>0</v>
      </c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400"/>
    </row>
    <row r="32" spans="1:80" ht="12.75">
      <c r="A32" s="157"/>
      <c r="B32" s="158"/>
      <c r="C32" s="158"/>
      <c r="D32" s="159"/>
      <c r="E32" s="379" t="s">
        <v>275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1"/>
      <c r="AN32" s="379">
        <f>AN26</f>
        <v>11136363.63</v>
      </c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1"/>
      <c r="BB32" s="385" t="s">
        <v>38</v>
      </c>
      <c r="BC32" s="386"/>
      <c r="BD32" s="386"/>
      <c r="BE32" s="386"/>
      <c r="BF32" s="386"/>
      <c r="BG32" s="386"/>
      <c r="BH32" s="386"/>
      <c r="BI32" s="387"/>
      <c r="BJ32" s="398">
        <f>BJ26</f>
        <v>183800.39986</v>
      </c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399"/>
      <c r="CB32" s="400"/>
    </row>
    <row r="33" spans="1:80" s="74" customFormat="1" ht="26.25" customHeight="1" hidden="1">
      <c r="A33" s="382" t="s">
        <v>373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</row>
    <row r="34" spans="1:80" s="74" customFormat="1" ht="7.5" customHeight="1" hidden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s="77" customFormat="1" ht="15.75" hidden="1">
      <c r="A35" s="74" t="s">
        <v>306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383" t="s">
        <v>305</v>
      </c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</row>
    <row r="36" spans="1:80" s="74" customFormat="1" ht="7.5" customHeight="1" hidden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77" customFormat="1" ht="15.75" hidden="1">
      <c r="A37" s="74" t="s">
        <v>304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417" t="s">
        <v>372</v>
      </c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</row>
    <row r="38" spans="1:80" s="74" customFormat="1" ht="15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2.75" hidden="1">
      <c r="A39" s="315" t="s">
        <v>301</v>
      </c>
      <c r="B39" s="316"/>
      <c r="C39" s="316"/>
      <c r="D39" s="317"/>
      <c r="E39" s="315" t="s">
        <v>3</v>
      </c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7"/>
      <c r="AN39" s="315" t="s">
        <v>369</v>
      </c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7"/>
      <c r="BB39" s="315" t="s">
        <v>355</v>
      </c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7"/>
      <c r="BN39" s="315" t="s">
        <v>368</v>
      </c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7"/>
    </row>
    <row r="40" spans="1:80" ht="12.75" hidden="1">
      <c r="A40" s="324" t="s">
        <v>294</v>
      </c>
      <c r="B40" s="325"/>
      <c r="C40" s="325"/>
      <c r="D40" s="326"/>
      <c r="E40" s="324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6"/>
      <c r="AN40" s="324" t="s">
        <v>367</v>
      </c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6"/>
      <c r="BB40" s="324" t="s">
        <v>352</v>
      </c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6"/>
      <c r="BN40" s="324" t="s">
        <v>366</v>
      </c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6"/>
    </row>
    <row r="41" spans="1:80" ht="12.75" hidden="1">
      <c r="A41" s="330"/>
      <c r="B41" s="331"/>
      <c r="C41" s="331"/>
      <c r="D41" s="332"/>
      <c r="E41" s="330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2"/>
      <c r="AN41" s="330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2"/>
      <c r="BB41" s="330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2"/>
      <c r="BN41" s="330" t="s">
        <v>365</v>
      </c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2"/>
    </row>
    <row r="42" spans="1:80" ht="12.75" hidden="1">
      <c r="A42" s="321">
        <v>1</v>
      </c>
      <c r="B42" s="322"/>
      <c r="C42" s="322"/>
      <c r="D42" s="323"/>
      <c r="E42" s="321">
        <v>2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3"/>
      <c r="AN42" s="321">
        <v>3</v>
      </c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3"/>
      <c r="BB42" s="321">
        <v>4</v>
      </c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3"/>
      <c r="BN42" s="321">
        <v>5</v>
      </c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3"/>
    </row>
    <row r="43" spans="1:80" ht="12.75" hidden="1">
      <c r="A43" s="181"/>
      <c r="B43" s="182"/>
      <c r="C43" s="182"/>
      <c r="D43" s="183"/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3"/>
      <c r="AN43" s="379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1"/>
      <c r="BB43" s="379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1"/>
      <c r="BN43" s="379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1"/>
    </row>
    <row r="44" spans="1:80" ht="12.75" hidden="1">
      <c r="A44" s="181"/>
      <c r="B44" s="182"/>
      <c r="C44" s="182"/>
      <c r="D44" s="183"/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3"/>
      <c r="AN44" s="379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1"/>
      <c r="BB44" s="379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1"/>
      <c r="BN44" s="379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1"/>
    </row>
    <row r="45" spans="1:80" ht="12.75" hidden="1">
      <c r="A45" s="181"/>
      <c r="B45" s="182"/>
      <c r="C45" s="182"/>
      <c r="D45" s="183"/>
      <c r="E45" s="379" t="s">
        <v>275</v>
      </c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1"/>
      <c r="AN45" s="385" t="s">
        <v>38</v>
      </c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7"/>
      <c r="BB45" s="385" t="s">
        <v>38</v>
      </c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7"/>
      <c r="BN45" s="379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1"/>
    </row>
    <row r="46" spans="1:80" ht="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5.75">
      <c r="A47" s="382" t="s">
        <v>371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</row>
    <row r="48" spans="1:80" ht="15.75">
      <c r="A48" s="382" t="s">
        <v>370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</row>
    <row r="49" spans="1:80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</row>
    <row r="50" spans="1:80" ht="15.75">
      <c r="A50" s="74" t="s">
        <v>306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383" t="s">
        <v>305</v>
      </c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</row>
    <row r="51" spans="1:80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</row>
    <row r="52" spans="1:80" ht="15.75">
      <c r="A52" s="74" t="s">
        <v>304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418" t="s">
        <v>303</v>
      </c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</row>
    <row r="54" spans="1:80" ht="12.75">
      <c r="A54" s="315" t="s">
        <v>301</v>
      </c>
      <c r="B54" s="316"/>
      <c r="C54" s="316"/>
      <c r="D54" s="317"/>
      <c r="E54" s="315" t="s">
        <v>3</v>
      </c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7"/>
      <c r="AN54" s="315" t="s">
        <v>369</v>
      </c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7"/>
      <c r="BB54" s="315" t="s">
        <v>355</v>
      </c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7"/>
      <c r="BN54" s="315" t="s">
        <v>368</v>
      </c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7"/>
    </row>
    <row r="55" spans="1:80" ht="12.75">
      <c r="A55" s="324" t="s">
        <v>294</v>
      </c>
      <c r="B55" s="325"/>
      <c r="C55" s="325"/>
      <c r="D55" s="326"/>
      <c r="E55" s="324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6"/>
      <c r="AN55" s="324" t="s">
        <v>367</v>
      </c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6"/>
      <c r="BB55" s="324" t="s">
        <v>352</v>
      </c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6"/>
      <c r="BN55" s="324" t="s">
        <v>366</v>
      </c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6"/>
    </row>
    <row r="56" spans="1:80" ht="12.75">
      <c r="A56" s="324"/>
      <c r="B56" s="325"/>
      <c r="C56" s="325"/>
      <c r="D56" s="326"/>
      <c r="E56" s="324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6"/>
      <c r="AN56" s="324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6"/>
      <c r="BB56" s="324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6"/>
      <c r="BN56" s="324" t="s">
        <v>365</v>
      </c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6"/>
    </row>
    <row r="57" spans="1:80" ht="12.75">
      <c r="A57" s="321">
        <v>1</v>
      </c>
      <c r="B57" s="322"/>
      <c r="C57" s="322"/>
      <c r="D57" s="323"/>
      <c r="E57" s="321">
        <v>2</v>
      </c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3"/>
      <c r="AN57" s="321">
        <v>3</v>
      </c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3"/>
      <c r="BB57" s="321">
        <v>4</v>
      </c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3"/>
      <c r="BN57" s="321">
        <v>5</v>
      </c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3"/>
    </row>
    <row r="58" spans="1:80" ht="12.75">
      <c r="A58" s="157">
        <v>1</v>
      </c>
      <c r="B58" s="158"/>
      <c r="C58" s="158"/>
      <c r="D58" s="159"/>
      <c r="E58" s="157" t="s">
        <v>364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9"/>
      <c r="AN58" s="425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7"/>
      <c r="BB58" s="428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30"/>
      <c r="BN58" s="425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7"/>
    </row>
    <row r="59" spans="1:80" ht="12.75">
      <c r="A59" s="157"/>
      <c r="B59" s="158"/>
      <c r="C59" s="158"/>
      <c r="D59" s="159"/>
      <c r="E59" s="157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9"/>
      <c r="AN59" s="425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7"/>
      <c r="BB59" s="431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3"/>
      <c r="BN59" s="425">
        <f>BB59*AN59</f>
        <v>0</v>
      </c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7"/>
    </row>
    <row r="60" spans="1:80" ht="12.75">
      <c r="A60" s="157"/>
      <c r="B60" s="158"/>
      <c r="C60" s="158"/>
      <c r="D60" s="159"/>
      <c r="E60" s="379" t="s">
        <v>275</v>
      </c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1"/>
      <c r="AN60" s="434" t="s">
        <v>38</v>
      </c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6"/>
      <c r="BB60" s="437" t="s">
        <v>38</v>
      </c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9"/>
      <c r="BN60" s="425">
        <f>BN58</f>
        <v>0</v>
      </c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7"/>
    </row>
  </sheetData>
  <sheetProtection/>
  <mergeCells count="179"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5:D55"/>
    <mergeCell ref="E55:AM55"/>
    <mergeCell ref="AN55:BA55"/>
    <mergeCell ref="BB55:BM55"/>
    <mergeCell ref="BN55:CB55"/>
    <mergeCell ref="A56:D56"/>
    <mergeCell ref="E56:AM56"/>
    <mergeCell ref="AN56:BA56"/>
    <mergeCell ref="BB56:BM56"/>
    <mergeCell ref="BN56:CB56"/>
    <mergeCell ref="A47:CB47"/>
    <mergeCell ref="A48:CB48"/>
    <mergeCell ref="S50:CB50"/>
    <mergeCell ref="AH52:CB52"/>
    <mergeCell ref="A54:D54"/>
    <mergeCell ref="E54:AM54"/>
    <mergeCell ref="AN54:BA54"/>
    <mergeCell ref="BB54:BM54"/>
    <mergeCell ref="BN54:CB54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BN39:CB39"/>
    <mergeCell ref="A40:D40"/>
    <mergeCell ref="E40:AM40"/>
    <mergeCell ref="AN40:BA40"/>
    <mergeCell ref="BB40:BM40"/>
    <mergeCell ref="BN40:CB40"/>
    <mergeCell ref="E39:AM39"/>
    <mergeCell ref="AN39:BA39"/>
    <mergeCell ref="BB39:BM39"/>
    <mergeCell ref="BB32:BI32"/>
    <mergeCell ref="BJ32:CB32"/>
    <mergeCell ref="A33:CB33"/>
    <mergeCell ref="S35:CB35"/>
    <mergeCell ref="A31:D31"/>
    <mergeCell ref="E31:AM31"/>
    <mergeCell ref="AN31:BA31"/>
    <mergeCell ref="A32:D32"/>
    <mergeCell ref="E32:AM32"/>
    <mergeCell ref="AN32:BA32"/>
    <mergeCell ref="BB29:BI29"/>
    <mergeCell ref="BJ29:CB29"/>
    <mergeCell ref="BB30:BI30"/>
    <mergeCell ref="BJ30:CB30"/>
    <mergeCell ref="BB31:BI31"/>
    <mergeCell ref="BJ31:CB31"/>
    <mergeCell ref="A27:D27"/>
    <mergeCell ref="E27:AM27"/>
    <mergeCell ref="AN27:BA27"/>
    <mergeCell ref="BB27:BI27"/>
    <mergeCell ref="BJ27:CB27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BJ21:CB21"/>
    <mergeCell ref="A22:D22"/>
    <mergeCell ref="E22:AM22"/>
    <mergeCell ref="AN22:BA22"/>
    <mergeCell ref="BB22:BI22"/>
    <mergeCell ref="BJ22:CB22"/>
    <mergeCell ref="A21:D21"/>
    <mergeCell ref="E21:AM21"/>
    <mergeCell ref="AH18:CB18"/>
    <mergeCell ref="A44:D44"/>
    <mergeCell ref="E44:AM44"/>
    <mergeCell ref="AN44:BA44"/>
    <mergeCell ref="BB44:BM44"/>
    <mergeCell ref="BN44:CB44"/>
    <mergeCell ref="AH37:CB37"/>
    <mergeCell ref="A39:D39"/>
    <mergeCell ref="AN21:BA21"/>
    <mergeCell ref="BB21:BI21"/>
    <mergeCell ref="E45:AM45"/>
    <mergeCell ref="AN45:BA45"/>
    <mergeCell ref="BB45:BM45"/>
    <mergeCell ref="BN45:CB45"/>
    <mergeCell ref="A45:D45"/>
    <mergeCell ref="A43:D43"/>
    <mergeCell ref="E43:AM43"/>
    <mergeCell ref="AN43:BA43"/>
    <mergeCell ref="BB43:BM43"/>
    <mergeCell ref="BN43:CB43"/>
    <mergeCell ref="BN12:CB12"/>
    <mergeCell ref="E29:AM29"/>
    <mergeCell ref="AN29:BA29"/>
    <mergeCell ref="A30:D30"/>
    <mergeCell ref="E30:AM30"/>
    <mergeCell ref="AN30:BA30"/>
    <mergeCell ref="A28:D28"/>
    <mergeCell ref="E28:AM28"/>
    <mergeCell ref="AN28:BA28"/>
    <mergeCell ref="S16:CB16"/>
    <mergeCell ref="E7:AM7"/>
    <mergeCell ref="AN7:BA7"/>
    <mergeCell ref="BB7:BM7"/>
    <mergeCell ref="A29:D29"/>
    <mergeCell ref="A11:D11"/>
    <mergeCell ref="E11:AM11"/>
    <mergeCell ref="A13:D13"/>
    <mergeCell ref="E13:AM13"/>
    <mergeCell ref="BB11:BM11"/>
    <mergeCell ref="A12:D12"/>
    <mergeCell ref="AN11:BA11"/>
    <mergeCell ref="BB10:BM10"/>
    <mergeCell ref="BB13:BM13"/>
    <mergeCell ref="BN10:CB10"/>
    <mergeCell ref="A14:CB14"/>
    <mergeCell ref="BN13:CB13"/>
    <mergeCell ref="BN11:CB11"/>
    <mergeCell ref="E12:AM12"/>
    <mergeCell ref="AN12:BA12"/>
    <mergeCell ref="BB12:BM12"/>
    <mergeCell ref="A1:CB1"/>
    <mergeCell ref="A8:D8"/>
    <mergeCell ref="E8:AM8"/>
    <mergeCell ref="AN8:BA8"/>
    <mergeCell ref="BB8:BM8"/>
    <mergeCell ref="A20:CB20"/>
    <mergeCell ref="AN13:BA13"/>
    <mergeCell ref="A10:D10"/>
    <mergeCell ref="E10:AM10"/>
    <mergeCell ref="AN10:BA10"/>
    <mergeCell ref="BN8:CB8"/>
    <mergeCell ref="A7:D7"/>
    <mergeCell ref="BN7:CB7"/>
    <mergeCell ref="S3:CB3"/>
    <mergeCell ref="AH5:CB5"/>
    <mergeCell ref="A9:D9"/>
    <mergeCell ref="E9:AM9"/>
    <mergeCell ref="AN9:BA9"/>
    <mergeCell ref="BB9:BM9"/>
    <mergeCell ref="BN9:CB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01"/>
  <sheetViews>
    <sheetView view="pageBreakPreview" zoomScaleSheetLayoutView="100" zoomScalePageLayoutView="0" workbookViewId="0" topLeftCell="A1">
      <selection activeCell="BN103" sqref="BN103"/>
    </sheetView>
  </sheetViews>
  <sheetFormatPr defaultColWidth="1.12109375" defaultRowHeight="12.75"/>
  <cols>
    <col min="1" max="82" width="1.12109375" style="3" customWidth="1"/>
    <col min="83" max="83" width="11.25390625" style="3" bestFit="1" customWidth="1"/>
    <col min="84" max="16384" width="1.12109375" style="3" customWidth="1"/>
  </cols>
  <sheetData>
    <row r="1" spans="1:80" s="74" customFormat="1" ht="15.75">
      <c r="A1" s="382" t="s">
        <v>455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</row>
    <row r="2" spans="1:80" s="77" customFormat="1" ht="5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s="74" customFormat="1" ht="15.75">
      <c r="A3" s="74" t="s">
        <v>306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383" t="s">
        <v>305</v>
      </c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</row>
    <row r="4" spans="1:80" s="77" customFormat="1" ht="2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s="74" customFormat="1" ht="15.75">
      <c r="A5" s="74" t="s">
        <v>304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417" t="s">
        <v>303</v>
      </c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</row>
    <row r="6" spans="2:80" s="74" customFormat="1" ht="2.25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s="74" customFormat="1" ht="15.75" hidden="1">
      <c r="A7" s="382" t="s">
        <v>454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</row>
    <row r="8" ht="12.75" hidden="1"/>
    <row r="9" spans="1:80" ht="12.75" hidden="1">
      <c r="A9" s="315" t="s">
        <v>301</v>
      </c>
      <c r="B9" s="316"/>
      <c r="C9" s="316"/>
      <c r="D9" s="317"/>
      <c r="E9" s="315" t="s">
        <v>357</v>
      </c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7"/>
      <c r="AJ9" s="315" t="s">
        <v>355</v>
      </c>
      <c r="AK9" s="316"/>
      <c r="AL9" s="316"/>
      <c r="AM9" s="316"/>
      <c r="AN9" s="316"/>
      <c r="AO9" s="316"/>
      <c r="AP9" s="316"/>
      <c r="AQ9" s="316"/>
      <c r="AR9" s="316"/>
      <c r="AS9" s="316"/>
      <c r="AT9" s="317"/>
      <c r="AU9" s="315" t="s">
        <v>355</v>
      </c>
      <c r="AV9" s="316"/>
      <c r="AW9" s="316"/>
      <c r="AX9" s="316"/>
      <c r="AY9" s="316"/>
      <c r="AZ9" s="316"/>
      <c r="BA9" s="316"/>
      <c r="BB9" s="316"/>
      <c r="BC9" s="316"/>
      <c r="BD9" s="317"/>
      <c r="BE9" s="315" t="s">
        <v>406</v>
      </c>
      <c r="BF9" s="316"/>
      <c r="BG9" s="316"/>
      <c r="BH9" s="316"/>
      <c r="BI9" s="316"/>
      <c r="BJ9" s="316"/>
      <c r="BK9" s="316"/>
      <c r="BL9" s="316"/>
      <c r="BM9" s="316"/>
      <c r="BN9" s="316"/>
      <c r="BO9" s="317"/>
      <c r="BP9" s="315" t="s">
        <v>66</v>
      </c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7"/>
    </row>
    <row r="10" spans="1:80" ht="12.75" hidden="1">
      <c r="A10" s="324" t="s">
        <v>294</v>
      </c>
      <c r="B10" s="325"/>
      <c r="C10" s="325"/>
      <c r="D10" s="326"/>
      <c r="E10" s="324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6"/>
      <c r="AJ10" s="324" t="s">
        <v>453</v>
      </c>
      <c r="AK10" s="325"/>
      <c r="AL10" s="325"/>
      <c r="AM10" s="325"/>
      <c r="AN10" s="325"/>
      <c r="AO10" s="325"/>
      <c r="AP10" s="325"/>
      <c r="AQ10" s="325"/>
      <c r="AR10" s="325"/>
      <c r="AS10" s="325"/>
      <c r="AT10" s="326"/>
      <c r="AU10" s="324" t="s">
        <v>452</v>
      </c>
      <c r="AV10" s="325"/>
      <c r="AW10" s="325"/>
      <c r="AX10" s="325"/>
      <c r="AY10" s="325"/>
      <c r="AZ10" s="325"/>
      <c r="BA10" s="325"/>
      <c r="BB10" s="325"/>
      <c r="BC10" s="325"/>
      <c r="BD10" s="326"/>
      <c r="BE10" s="324" t="s">
        <v>451</v>
      </c>
      <c r="BF10" s="325"/>
      <c r="BG10" s="325"/>
      <c r="BH10" s="325"/>
      <c r="BI10" s="325"/>
      <c r="BJ10" s="325"/>
      <c r="BK10" s="325"/>
      <c r="BL10" s="325"/>
      <c r="BM10" s="325"/>
      <c r="BN10" s="325"/>
      <c r="BO10" s="326"/>
      <c r="BP10" s="324" t="s">
        <v>351</v>
      </c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6"/>
    </row>
    <row r="11" spans="1:80" ht="12.75" hidden="1">
      <c r="A11" s="324"/>
      <c r="B11" s="325"/>
      <c r="C11" s="325"/>
      <c r="D11" s="326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6"/>
      <c r="AJ11" s="324"/>
      <c r="AK11" s="325"/>
      <c r="AL11" s="325"/>
      <c r="AM11" s="325"/>
      <c r="AN11" s="325"/>
      <c r="AO11" s="325"/>
      <c r="AP11" s="325"/>
      <c r="AQ11" s="325"/>
      <c r="AR11" s="325"/>
      <c r="AS11" s="325"/>
      <c r="AT11" s="326"/>
      <c r="AU11" s="324" t="s">
        <v>450</v>
      </c>
      <c r="AV11" s="325"/>
      <c r="AW11" s="325"/>
      <c r="AX11" s="325"/>
      <c r="AY11" s="325"/>
      <c r="AZ11" s="325"/>
      <c r="BA11" s="325"/>
      <c r="BB11" s="325"/>
      <c r="BC11" s="325"/>
      <c r="BD11" s="326"/>
      <c r="BE11" s="324" t="s">
        <v>68</v>
      </c>
      <c r="BF11" s="325"/>
      <c r="BG11" s="325"/>
      <c r="BH11" s="325"/>
      <c r="BI11" s="325"/>
      <c r="BJ11" s="325"/>
      <c r="BK11" s="325"/>
      <c r="BL11" s="325"/>
      <c r="BM11" s="325"/>
      <c r="BN11" s="325"/>
      <c r="BO11" s="326"/>
      <c r="BP11" s="324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6"/>
    </row>
    <row r="12" spans="1:80" ht="12.75" hidden="1">
      <c r="A12" s="330"/>
      <c r="B12" s="331"/>
      <c r="C12" s="331"/>
      <c r="D12" s="332"/>
      <c r="E12" s="330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2"/>
      <c r="AJ12" s="330"/>
      <c r="AK12" s="331"/>
      <c r="AL12" s="331"/>
      <c r="AM12" s="331"/>
      <c r="AN12" s="331"/>
      <c r="AO12" s="331"/>
      <c r="AP12" s="331"/>
      <c r="AQ12" s="331"/>
      <c r="AR12" s="331"/>
      <c r="AS12" s="331"/>
      <c r="AT12" s="332"/>
      <c r="AU12" s="330"/>
      <c r="AV12" s="331"/>
      <c r="AW12" s="331"/>
      <c r="AX12" s="331"/>
      <c r="AY12" s="331"/>
      <c r="AZ12" s="331"/>
      <c r="BA12" s="331"/>
      <c r="BB12" s="331"/>
      <c r="BC12" s="331"/>
      <c r="BD12" s="332"/>
      <c r="BE12" s="330"/>
      <c r="BF12" s="331"/>
      <c r="BG12" s="331"/>
      <c r="BH12" s="331"/>
      <c r="BI12" s="331"/>
      <c r="BJ12" s="331"/>
      <c r="BK12" s="331"/>
      <c r="BL12" s="331"/>
      <c r="BM12" s="331"/>
      <c r="BN12" s="331"/>
      <c r="BO12" s="332"/>
      <c r="BP12" s="330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2"/>
    </row>
    <row r="13" spans="1:80" ht="12.75" hidden="1">
      <c r="A13" s="330">
        <v>1</v>
      </c>
      <c r="B13" s="331"/>
      <c r="C13" s="331"/>
      <c r="D13" s="332"/>
      <c r="E13" s="330">
        <v>2</v>
      </c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2"/>
      <c r="AJ13" s="330">
        <v>3</v>
      </c>
      <c r="AK13" s="331"/>
      <c r="AL13" s="331"/>
      <c r="AM13" s="331"/>
      <c r="AN13" s="331"/>
      <c r="AO13" s="331"/>
      <c r="AP13" s="331"/>
      <c r="AQ13" s="331"/>
      <c r="AR13" s="331"/>
      <c r="AS13" s="331"/>
      <c r="AT13" s="332"/>
      <c r="AU13" s="330">
        <v>4</v>
      </c>
      <c r="AV13" s="331"/>
      <c r="AW13" s="331"/>
      <c r="AX13" s="331"/>
      <c r="AY13" s="331"/>
      <c r="AZ13" s="331"/>
      <c r="BA13" s="331"/>
      <c r="BB13" s="331"/>
      <c r="BC13" s="331"/>
      <c r="BD13" s="332"/>
      <c r="BE13" s="330">
        <v>5</v>
      </c>
      <c r="BF13" s="331"/>
      <c r="BG13" s="331"/>
      <c r="BH13" s="331"/>
      <c r="BI13" s="331"/>
      <c r="BJ13" s="331"/>
      <c r="BK13" s="331"/>
      <c r="BL13" s="331"/>
      <c r="BM13" s="331"/>
      <c r="BN13" s="331"/>
      <c r="BO13" s="332"/>
      <c r="BP13" s="330">
        <v>6</v>
      </c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2"/>
    </row>
    <row r="14" spans="1:80" ht="12.75" customHeight="1" hidden="1">
      <c r="A14" s="333">
        <v>1</v>
      </c>
      <c r="B14" s="334"/>
      <c r="C14" s="334"/>
      <c r="D14" s="335"/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60"/>
      <c r="AJ14" s="388"/>
      <c r="AK14" s="389"/>
      <c r="AL14" s="389"/>
      <c r="AM14" s="389"/>
      <c r="AN14" s="389"/>
      <c r="AO14" s="389"/>
      <c r="AP14" s="389"/>
      <c r="AQ14" s="389"/>
      <c r="AR14" s="389"/>
      <c r="AS14" s="389"/>
      <c r="AT14" s="390"/>
      <c r="AU14" s="388"/>
      <c r="AV14" s="389"/>
      <c r="AW14" s="389"/>
      <c r="AX14" s="389"/>
      <c r="AY14" s="389"/>
      <c r="AZ14" s="389"/>
      <c r="BA14" s="389"/>
      <c r="BB14" s="389"/>
      <c r="BC14" s="389"/>
      <c r="BD14" s="390"/>
      <c r="BE14" s="388"/>
      <c r="BF14" s="389"/>
      <c r="BG14" s="389"/>
      <c r="BH14" s="389"/>
      <c r="BI14" s="389"/>
      <c r="BJ14" s="389"/>
      <c r="BK14" s="389"/>
      <c r="BL14" s="389"/>
      <c r="BM14" s="389"/>
      <c r="BN14" s="389"/>
      <c r="BO14" s="390"/>
      <c r="BP14" s="388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90"/>
    </row>
    <row r="15" spans="1:80" ht="12.75" hidden="1">
      <c r="A15" s="333">
        <v>2</v>
      </c>
      <c r="B15" s="334"/>
      <c r="C15" s="334"/>
      <c r="D15" s="335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9"/>
      <c r="AJ15" s="388"/>
      <c r="AK15" s="389"/>
      <c r="AL15" s="389"/>
      <c r="AM15" s="389"/>
      <c r="AN15" s="389"/>
      <c r="AO15" s="389"/>
      <c r="AP15" s="389"/>
      <c r="AQ15" s="389"/>
      <c r="AR15" s="389"/>
      <c r="AS15" s="389"/>
      <c r="AT15" s="390"/>
      <c r="AU15" s="388"/>
      <c r="AV15" s="389"/>
      <c r="AW15" s="389"/>
      <c r="AX15" s="389"/>
      <c r="AY15" s="389"/>
      <c r="AZ15" s="389"/>
      <c r="BA15" s="389"/>
      <c r="BB15" s="389"/>
      <c r="BC15" s="389"/>
      <c r="BD15" s="390"/>
      <c r="BE15" s="388"/>
      <c r="BF15" s="389"/>
      <c r="BG15" s="389"/>
      <c r="BH15" s="389"/>
      <c r="BI15" s="389"/>
      <c r="BJ15" s="389"/>
      <c r="BK15" s="389"/>
      <c r="BL15" s="389"/>
      <c r="BM15" s="389"/>
      <c r="BN15" s="389"/>
      <c r="BO15" s="390"/>
      <c r="BP15" s="388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90"/>
    </row>
    <row r="16" spans="1:80" ht="12.75" hidden="1">
      <c r="A16" s="157"/>
      <c r="B16" s="158"/>
      <c r="C16" s="158"/>
      <c r="D16" s="159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9"/>
      <c r="AJ16" s="388"/>
      <c r="AK16" s="389"/>
      <c r="AL16" s="389"/>
      <c r="AM16" s="389"/>
      <c r="AN16" s="389"/>
      <c r="AO16" s="389"/>
      <c r="AP16" s="389"/>
      <c r="AQ16" s="389"/>
      <c r="AR16" s="389"/>
      <c r="AS16" s="389"/>
      <c r="AT16" s="390"/>
      <c r="AU16" s="388"/>
      <c r="AV16" s="389"/>
      <c r="AW16" s="389"/>
      <c r="AX16" s="389"/>
      <c r="AY16" s="389"/>
      <c r="AZ16" s="389"/>
      <c r="BA16" s="389"/>
      <c r="BB16" s="389"/>
      <c r="BC16" s="389"/>
      <c r="BD16" s="390"/>
      <c r="BE16" s="388"/>
      <c r="BF16" s="389"/>
      <c r="BG16" s="389"/>
      <c r="BH16" s="389"/>
      <c r="BI16" s="389"/>
      <c r="BJ16" s="389"/>
      <c r="BK16" s="389"/>
      <c r="BL16" s="389"/>
      <c r="BM16" s="389"/>
      <c r="BN16" s="389"/>
      <c r="BO16" s="390"/>
      <c r="BP16" s="388">
        <f>BE16*AU16*AJ16</f>
        <v>0</v>
      </c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90"/>
    </row>
    <row r="17" spans="1:80" ht="12.75" hidden="1">
      <c r="A17" s="157"/>
      <c r="B17" s="158"/>
      <c r="C17" s="158"/>
      <c r="D17" s="159"/>
      <c r="E17" s="157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9"/>
      <c r="AJ17" s="388"/>
      <c r="AK17" s="389"/>
      <c r="AL17" s="389"/>
      <c r="AM17" s="389"/>
      <c r="AN17" s="389"/>
      <c r="AO17" s="389"/>
      <c r="AP17" s="389"/>
      <c r="AQ17" s="389"/>
      <c r="AR17" s="389"/>
      <c r="AS17" s="389"/>
      <c r="AT17" s="390"/>
      <c r="AU17" s="388"/>
      <c r="AV17" s="389"/>
      <c r="AW17" s="389"/>
      <c r="AX17" s="389"/>
      <c r="AY17" s="389"/>
      <c r="AZ17" s="389"/>
      <c r="BA17" s="389"/>
      <c r="BB17" s="389"/>
      <c r="BC17" s="389"/>
      <c r="BD17" s="390"/>
      <c r="BE17" s="388"/>
      <c r="BF17" s="389"/>
      <c r="BG17" s="389"/>
      <c r="BH17" s="389"/>
      <c r="BI17" s="389"/>
      <c r="BJ17" s="389"/>
      <c r="BK17" s="389"/>
      <c r="BL17" s="389"/>
      <c r="BM17" s="389"/>
      <c r="BN17" s="389"/>
      <c r="BO17" s="390"/>
      <c r="BP17" s="388">
        <f>BE17*AU17*AJ17</f>
        <v>0</v>
      </c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90"/>
    </row>
    <row r="18" spans="1:80" ht="12.75" hidden="1">
      <c r="A18" s="157"/>
      <c r="B18" s="158"/>
      <c r="C18" s="158"/>
      <c r="D18" s="159"/>
      <c r="E18" s="157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9"/>
      <c r="AJ18" s="388"/>
      <c r="AK18" s="389"/>
      <c r="AL18" s="389"/>
      <c r="AM18" s="389"/>
      <c r="AN18" s="389"/>
      <c r="AO18" s="389"/>
      <c r="AP18" s="389"/>
      <c r="AQ18" s="389"/>
      <c r="AR18" s="389"/>
      <c r="AS18" s="389"/>
      <c r="AT18" s="390"/>
      <c r="AU18" s="388"/>
      <c r="AV18" s="389"/>
      <c r="AW18" s="389"/>
      <c r="AX18" s="389"/>
      <c r="AY18" s="389"/>
      <c r="AZ18" s="389"/>
      <c r="BA18" s="389"/>
      <c r="BB18" s="389"/>
      <c r="BC18" s="389"/>
      <c r="BD18" s="390"/>
      <c r="BE18" s="388"/>
      <c r="BF18" s="389"/>
      <c r="BG18" s="389"/>
      <c r="BH18" s="389"/>
      <c r="BI18" s="389"/>
      <c r="BJ18" s="389"/>
      <c r="BK18" s="389"/>
      <c r="BL18" s="389"/>
      <c r="BM18" s="389"/>
      <c r="BN18" s="389"/>
      <c r="BO18" s="390"/>
      <c r="BP18" s="388">
        <f>BE18*AU18*AJ18</f>
        <v>0</v>
      </c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90"/>
    </row>
    <row r="19" spans="1:80" ht="12.75" hidden="1">
      <c r="A19" s="157"/>
      <c r="B19" s="158"/>
      <c r="C19" s="158"/>
      <c r="D19" s="159"/>
      <c r="E19" s="379" t="s">
        <v>275</v>
      </c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1"/>
      <c r="AJ19" s="333" t="s">
        <v>38</v>
      </c>
      <c r="AK19" s="334"/>
      <c r="AL19" s="334"/>
      <c r="AM19" s="334"/>
      <c r="AN19" s="334"/>
      <c r="AO19" s="334"/>
      <c r="AP19" s="334"/>
      <c r="AQ19" s="334"/>
      <c r="AR19" s="334"/>
      <c r="AS19" s="334"/>
      <c r="AT19" s="335"/>
      <c r="AU19" s="333" t="s">
        <v>38</v>
      </c>
      <c r="AV19" s="334"/>
      <c r="AW19" s="334"/>
      <c r="AX19" s="334"/>
      <c r="AY19" s="334"/>
      <c r="AZ19" s="334"/>
      <c r="BA19" s="334"/>
      <c r="BB19" s="334"/>
      <c r="BC19" s="334"/>
      <c r="BD19" s="335"/>
      <c r="BE19" s="333" t="s">
        <v>38</v>
      </c>
      <c r="BF19" s="334"/>
      <c r="BG19" s="334"/>
      <c r="BH19" s="334"/>
      <c r="BI19" s="334"/>
      <c r="BJ19" s="334"/>
      <c r="BK19" s="334"/>
      <c r="BL19" s="334"/>
      <c r="BM19" s="334"/>
      <c r="BN19" s="334"/>
      <c r="BO19" s="335"/>
      <c r="BP19" s="388">
        <f>SUM(BP14:CB18)</f>
        <v>0</v>
      </c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</row>
    <row r="20" s="1" customFormat="1" ht="7.5" customHeight="1" hidden="1"/>
    <row r="21" spans="1:80" s="74" customFormat="1" ht="15.75" hidden="1">
      <c r="A21" s="382" t="s">
        <v>449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</row>
    <row r="22" ht="12.75" hidden="1"/>
    <row r="23" spans="1:80" ht="12.75" hidden="1">
      <c r="A23" s="315" t="s">
        <v>301</v>
      </c>
      <c r="B23" s="316"/>
      <c r="C23" s="316"/>
      <c r="D23" s="317"/>
      <c r="E23" s="315" t="s">
        <v>357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7"/>
      <c r="AN23" s="315" t="s">
        <v>355</v>
      </c>
      <c r="AO23" s="316"/>
      <c r="AP23" s="316"/>
      <c r="AQ23" s="316"/>
      <c r="AR23" s="316"/>
      <c r="AS23" s="316"/>
      <c r="AT23" s="316"/>
      <c r="AU23" s="316"/>
      <c r="AV23" s="317"/>
      <c r="AW23" s="315" t="s">
        <v>448</v>
      </c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7"/>
      <c r="BJ23" s="315" t="s">
        <v>66</v>
      </c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7"/>
    </row>
    <row r="24" spans="1:80" ht="12.75" hidden="1">
      <c r="A24" s="324" t="s">
        <v>294</v>
      </c>
      <c r="B24" s="325"/>
      <c r="C24" s="325"/>
      <c r="D24" s="326"/>
      <c r="E24" s="324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6"/>
      <c r="AN24" s="324" t="s">
        <v>447</v>
      </c>
      <c r="AO24" s="325"/>
      <c r="AP24" s="325"/>
      <c r="AQ24" s="325"/>
      <c r="AR24" s="325"/>
      <c r="AS24" s="325"/>
      <c r="AT24" s="325"/>
      <c r="AU24" s="325"/>
      <c r="AV24" s="326"/>
      <c r="AW24" s="324" t="s">
        <v>446</v>
      </c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6"/>
      <c r="BJ24" s="324" t="s">
        <v>365</v>
      </c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6"/>
    </row>
    <row r="25" spans="1:80" ht="12.75" hidden="1">
      <c r="A25" s="324"/>
      <c r="B25" s="325"/>
      <c r="C25" s="325"/>
      <c r="D25" s="326"/>
      <c r="E25" s="324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6"/>
      <c r="AN25" s="324" t="s">
        <v>445</v>
      </c>
      <c r="AO25" s="325"/>
      <c r="AP25" s="325"/>
      <c r="AQ25" s="325"/>
      <c r="AR25" s="325"/>
      <c r="AS25" s="325"/>
      <c r="AT25" s="325"/>
      <c r="AU25" s="325"/>
      <c r="AV25" s="326"/>
      <c r="AW25" s="324" t="s">
        <v>68</v>
      </c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6"/>
      <c r="BJ25" s="324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6"/>
    </row>
    <row r="26" spans="1:80" ht="12.75" hidden="1">
      <c r="A26" s="324"/>
      <c r="B26" s="325"/>
      <c r="C26" s="325"/>
      <c r="D26" s="326"/>
      <c r="E26" s="324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6"/>
      <c r="AN26" s="324"/>
      <c r="AO26" s="325"/>
      <c r="AP26" s="325"/>
      <c r="AQ26" s="325"/>
      <c r="AR26" s="325"/>
      <c r="AS26" s="325"/>
      <c r="AT26" s="325"/>
      <c r="AU26" s="325"/>
      <c r="AV26" s="326"/>
      <c r="AW26" s="324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6"/>
      <c r="BJ26" s="324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6"/>
    </row>
    <row r="27" spans="1:80" ht="12.75" hidden="1">
      <c r="A27" s="321">
        <v>1</v>
      </c>
      <c r="B27" s="322"/>
      <c r="C27" s="322"/>
      <c r="D27" s="323"/>
      <c r="E27" s="321">
        <v>2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3"/>
      <c r="AN27" s="321">
        <v>3</v>
      </c>
      <c r="AO27" s="322"/>
      <c r="AP27" s="322"/>
      <c r="AQ27" s="322"/>
      <c r="AR27" s="322"/>
      <c r="AS27" s="322"/>
      <c r="AT27" s="322"/>
      <c r="AU27" s="322"/>
      <c r="AV27" s="323"/>
      <c r="AW27" s="321">
        <v>4</v>
      </c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3"/>
      <c r="BJ27" s="321">
        <v>5</v>
      </c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3"/>
    </row>
    <row r="28" spans="1:80" ht="12.75" hidden="1">
      <c r="A28" s="157"/>
      <c r="B28" s="158"/>
      <c r="C28" s="158"/>
      <c r="D28" s="159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379"/>
      <c r="AO28" s="380"/>
      <c r="AP28" s="380"/>
      <c r="AQ28" s="380"/>
      <c r="AR28" s="380"/>
      <c r="AS28" s="380"/>
      <c r="AT28" s="380"/>
      <c r="AU28" s="380"/>
      <c r="AV28" s="381"/>
      <c r="AW28" s="388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90"/>
      <c r="BJ28" s="388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90"/>
    </row>
    <row r="29" spans="1:80" ht="12.75" hidden="1">
      <c r="A29" s="157"/>
      <c r="B29" s="158"/>
      <c r="C29" s="158"/>
      <c r="D29" s="159"/>
      <c r="E29" s="157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379"/>
      <c r="AO29" s="380"/>
      <c r="AP29" s="380"/>
      <c r="AQ29" s="380"/>
      <c r="AR29" s="380"/>
      <c r="AS29" s="380"/>
      <c r="AT29" s="380"/>
      <c r="AU29" s="380"/>
      <c r="AV29" s="381"/>
      <c r="AW29" s="388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90"/>
      <c r="BJ29" s="388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90"/>
    </row>
    <row r="30" spans="1:80" ht="12.75" hidden="1">
      <c r="A30" s="157"/>
      <c r="B30" s="158"/>
      <c r="C30" s="158"/>
      <c r="D30" s="159"/>
      <c r="E30" s="379" t="s">
        <v>275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1"/>
      <c r="AN30" s="379"/>
      <c r="AO30" s="380"/>
      <c r="AP30" s="380"/>
      <c r="AQ30" s="380"/>
      <c r="AR30" s="380"/>
      <c r="AS30" s="380"/>
      <c r="AT30" s="380"/>
      <c r="AU30" s="380"/>
      <c r="AV30" s="381"/>
      <c r="AW30" s="379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1"/>
      <c r="BJ30" s="388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90"/>
    </row>
    <row r="31" spans="2:80" s="74" customFormat="1" ht="15.75" hidden="1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80" s="74" customFormat="1" ht="15.75">
      <c r="A32" s="382" t="s">
        <v>444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</row>
    <row r="33" ht="3" customHeight="1"/>
    <row r="34" spans="1:80" ht="12.75">
      <c r="A34" s="315" t="s">
        <v>301</v>
      </c>
      <c r="B34" s="316"/>
      <c r="C34" s="316"/>
      <c r="D34" s="317"/>
      <c r="E34" s="315" t="s">
        <v>3</v>
      </c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7"/>
      <c r="AJ34" s="315" t="s">
        <v>354</v>
      </c>
      <c r="AK34" s="316"/>
      <c r="AL34" s="316"/>
      <c r="AM34" s="316"/>
      <c r="AN34" s="316"/>
      <c r="AO34" s="316"/>
      <c r="AP34" s="316"/>
      <c r="AQ34" s="316"/>
      <c r="AR34" s="316"/>
      <c r="AS34" s="316"/>
      <c r="AT34" s="317"/>
      <c r="AU34" s="315" t="s">
        <v>443</v>
      </c>
      <c r="AV34" s="316"/>
      <c r="AW34" s="316"/>
      <c r="AX34" s="316"/>
      <c r="AY34" s="316"/>
      <c r="AZ34" s="316"/>
      <c r="BA34" s="316"/>
      <c r="BB34" s="316"/>
      <c r="BC34" s="316"/>
      <c r="BD34" s="317"/>
      <c r="BE34" s="315" t="s">
        <v>442</v>
      </c>
      <c r="BF34" s="316"/>
      <c r="BG34" s="316"/>
      <c r="BH34" s="316"/>
      <c r="BI34" s="316"/>
      <c r="BJ34" s="316"/>
      <c r="BK34" s="316"/>
      <c r="BL34" s="316"/>
      <c r="BM34" s="316"/>
      <c r="BN34" s="316"/>
      <c r="BO34" s="317"/>
      <c r="BP34" s="315" t="s">
        <v>66</v>
      </c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7"/>
    </row>
    <row r="35" spans="1:80" ht="12.75">
      <c r="A35" s="324" t="s">
        <v>294</v>
      </c>
      <c r="B35" s="325"/>
      <c r="C35" s="325"/>
      <c r="D35" s="326"/>
      <c r="E35" s="324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6"/>
      <c r="AJ35" s="324" t="s">
        <v>441</v>
      </c>
      <c r="AK35" s="325"/>
      <c r="AL35" s="325"/>
      <c r="AM35" s="325"/>
      <c r="AN35" s="325"/>
      <c r="AO35" s="325"/>
      <c r="AP35" s="325"/>
      <c r="AQ35" s="325"/>
      <c r="AR35" s="325"/>
      <c r="AS35" s="325"/>
      <c r="AT35" s="326"/>
      <c r="AU35" s="324" t="s">
        <v>440</v>
      </c>
      <c r="AV35" s="325"/>
      <c r="AW35" s="325"/>
      <c r="AX35" s="325"/>
      <c r="AY35" s="325"/>
      <c r="AZ35" s="325"/>
      <c r="BA35" s="325"/>
      <c r="BB35" s="325"/>
      <c r="BC35" s="325"/>
      <c r="BD35" s="326"/>
      <c r="BE35" s="324" t="s">
        <v>439</v>
      </c>
      <c r="BF35" s="325"/>
      <c r="BG35" s="325"/>
      <c r="BH35" s="325"/>
      <c r="BI35" s="325"/>
      <c r="BJ35" s="325"/>
      <c r="BK35" s="325"/>
      <c r="BL35" s="325"/>
      <c r="BM35" s="325"/>
      <c r="BN35" s="325"/>
      <c r="BO35" s="326"/>
      <c r="BP35" s="324" t="s">
        <v>438</v>
      </c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6"/>
    </row>
    <row r="36" spans="1:80" ht="12.75">
      <c r="A36" s="324"/>
      <c r="B36" s="325"/>
      <c r="C36" s="325"/>
      <c r="D36" s="326"/>
      <c r="E36" s="324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6"/>
      <c r="AJ36" s="324" t="s">
        <v>437</v>
      </c>
      <c r="AK36" s="325"/>
      <c r="AL36" s="325"/>
      <c r="AM36" s="325"/>
      <c r="AN36" s="325"/>
      <c r="AO36" s="325"/>
      <c r="AP36" s="325"/>
      <c r="AQ36" s="325"/>
      <c r="AR36" s="325"/>
      <c r="AS36" s="325"/>
      <c r="AT36" s="326"/>
      <c r="AU36" s="324" t="s">
        <v>436</v>
      </c>
      <c r="AV36" s="325"/>
      <c r="AW36" s="325"/>
      <c r="AX36" s="325"/>
      <c r="AY36" s="325"/>
      <c r="AZ36" s="325"/>
      <c r="BA36" s="325"/>
      <c r="BB36" s="325"/>
      <c r="BC36" s="325"/>
      <c r="BD36" s="326"/>
      <c r="BE36" s="324"/>
      <c r="BF36" s="325"/>
      <c r="BG36" s="325"/>
      <c r="BH36" s="325"/>
      <c r="BI36" s="325"/>
      <c r="BJ36" s="325"/>
      <c r="BK36" s="325"/>
      <c r="BL36" s="325"/>
      <c r="BM36" s="325"/>
      <c r="BN36" s="325"/>
      <c r="BO36" s="326"/>
      <c r="BP36" s="324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6"/>
    </row>
    <row r="37" spans="1:80" ht="12.75">
      <c r="A37" s="330">
        <v>1</v>
      </c>
      <c r="B37" s="331"/>
      <c r="C37" s="331"/>
      <c r="D37" s="332"/>
      <c r="E37" s="330">
        <v>2</v>
      </c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2"/>
      <c r="AJ37" s="330">
        <v>4</v>
      </c>
      <c r="AK37" s="331"/>
      <c r="AL37" s="331"/>
      <c r="AM37" s="331"/>
      <c r="AN37" s="331"/>
      <c r="AO37" s="331"/>
      <c r="AP37" s="331"/>
      <c r="AQ37" s="331"/>
      <c r="AR37" s="331"/>
      <c r="AS37" s="331"/>
      <c r="AT37" s="332"/>
      <c r="AU37" s="330">
        <v>5</v>
      </c>
      <c r="AV37" s="331"/>
      <c r="AW37" s="331"/>
      <c r="AX37" s="331"/>
      <c r="AY37" s="331"/>
      <c r="AZ37" s="331"/>
      <c r="BA37" s="331"/>
      <c r="BB37" s="331"/>
      <c r="BC37" s="331"/>
      <c r="BD37" s="332"/>
      <c r="BE37" s="330">
        <v>6</v>
      </c>
      <c r="BF37" s="331"/>
      <c r="BG37" s="331"/>
      <c r="BH37" s="331"/>
      <c r="BI37" s="331"/>
      <c r="BJ37" s="331"/>
      <c r="BK37" s="331"/>
      <c r="BL37" s="331"/>
      <c r="BM37" s="331"/>
      <c r="BN37" s="331"/>
      <c r="BO37" s="332"/>
      <c r="BP37" s="330">
        <v>6</v>
      </c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2"/>
    </row>
    <row r="38" spans="1:80" ht="12.75">
      <c r="A38" s="333">
        <v>1</v>
      </c>
      <c r="B38" s="334"/>
      <c r="C38" s="334"/>
      <c r="D38" s="335"/>
      <c r="E38" s="157" t="s">
        <v>435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9"/>
      <c r="AJ38" s="398">
        <f>BP38/(BE38*AU38)</f>
        <v>44098.776415368906</v>
      </c>
      <c r="AK38" s="399"/>
      <c r="AL38" s="399"/>
      <c r="AM38" s="399"/>
      <c r="AN38" s="399"/>
      <c r="AO38" s="399"/>
      <c r="AP38" s="399"/>
      <c r="AQ38" s="399"/>
      <c r="AR38" s="399"/>
      <c r="AS38" s="399"/>
      <c r="AT38" s="400"/>
      <c r="AU38" s="398">
        <v>5.82916</v>
      </c>
      <c r="AV38" s="399"/>
      <c r="AW38" s="399"/>
      <c r="AX38" s="399"/>
      <c r="AY38" s="399"/>
      <c r="AZ38" s="399"/>
      <c r="BA38" s="399"/>
      <c r="BB38" s="399"/>
      <c r="BC38" s="399"/>
      <c r="BD38" s="400"/>
      <c r="BE38" s="398">
        <v>0.85</v>
      </c>
      <c r="BF38" s="399"/>
      <c r="BG38" s="399"/>
      <c r="BH38" s="399"/>
      <c r="BI38" s="399"/>
      <c r="BJ38" s="399"/>
      <c r="BK38" s="399"/>
      <c r="BL38" s="399"/>
      <c r="BM38" s="399"/>
      <c r="BN38" s="399"/>
      <c r="BO38" s="400"/>
      <c r="BP38" s="398">
        <v>218500</v>
      </c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400"/>
    </row>
    <row r="39" spans="1:80" ht="12.75">
      <c r="A39" s="333">
        <v>2</v>
      </c>
      <c r="B39" s="334"/>
      <c r="C39" s="334"/>
      <c r="D39" s="335"/>
      <c r="E39" s="157" t="s">
        <v>434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9"/>
      <c r="AJ39" s="398">
        <f>BP39/(BE39*AU39)</f>
        <v>601.3395151491916</v>
      </c>
      <c r="AK39" s="399"/>
      <c r="AL39" s="399"/>
      <c r="AM39" s="399"/>
      <c r="AN39" s="399"/>
      <c r="AO39" s="399"/>
      <c r="AP39" s="399"/>
      <c r="AQ39" s="399"/>
      <c r="AR39" s="399"/>
      <c r="AS39" s="399"/>
      <c r="AT39" s="400"/>
      <c r="AU39" s="398">
        <v>1685.34</v>
      </c>
      <c r="AV39" s="399"/>
      <c r="AW39" s="399"/>
      <c r="AX39" s="399"/>
      <c r="AY39" s="399"/>
      <c r="AZ39" s="399"/>
      <c r="BA39" s="399"/>
      <c r="BB39" s="399"/>
      <c r="BC39" s="399"/>
      <c r="BD39" s="400"/>
      <c r="BE39" s="398">
        <v>1.04</v>
      </c>
      <c r="BF39" s="399"/>
      <c r="BG39" s="399"/>
      <c r="BH39" s="399"/>
      <c r="BI39" s="399"/>
      <c r="BJ39" s="399"/>
      <c r="BK39" s="399"/>
      <c r="BL39" s="399"/>
      <c r="BM39" s="399"/>
      <c r="BN39" s="399"/>
      <c r="BO39" s="400"/>
      <c r="BP39" s="398">
        <v>1054000</v>
      </c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400"/>
    </row>
    <row r="40" spans="1:80" ht="12.75">
      <c r="A40" s="333">
        <v>3</v>
      </c>
      <c r="B40" s="334"/>
      <c r="C40" s="334"/>
      <c r="D40" s="335"/>
      <c r="E40" s="157" t="s">
        <v>433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398">
        <v>297.05</v>
      </c>
      <c r="AK40" s="399"/>
      <c r="AL40" s="399"/>
      <c r="AM40" s="399"/>
      <c r="AN40" s="399"/>
      <c r="AO40" s="399"/>
      <c r="AP40" s="399"/>
      <c r="AQ40" s="399"/>
      <c r="AR40" s="399"/>
      <c r="AS40" s="399"/>
      <c r="AT40" s="400"/>
      <c r="AU40" s="398">
        <v>1685.34</v>
      </c>
      <c r="AV40" s="399"/>
      <c r="AW40" s="399"/>
      <c r="AX40" s="399"/>
      <c r="AY40" s="399"/>
      <c r="AZ40" s="399"/>
      <c r="BA40" s="399"/>
      <c r="BB40" s="399"/>
      <c r="BC40" s="399"/>
      <c r="BD40" s="400"/>
      <c r="BE40" s="398">
        <v>1.04</v>
      </c>
      <c r="BF40" s="399"/>
      <c r="BG40" s="399"/>
      <c r="BH40" s="399"/>
      <c r="BI40" s="399"/>
      <c r="BJ40" s="399"/>
      <c r="BK40" s="399"/>
      <c r="BL40" s="399"/>
      <c r="BM40" s="399"/>
      <c r="BN40" s="399"/>
      <c r="BO40" s="400"/>
      <c r="BP40" s="398">
        <v>300000</v>
      </c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400"/>
    </row>
    <row r="41" spans="1:83" ht="12.75">
      <c r="A41" s="333">
        <v>4</v>
      </c>
      <c r="B41" s="334"/>
      <c r="C41" s="334"/>
      <c r="D41" s="335"/>
      <c r="E41" s="157" t="s">
        <v>432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9"/>
      <c r="AJ41" s="398">
        <v>250</v>
      </c>
      <c r="AK41" s="399"/>
      <c r="AL41" s="399"/>
      <c r="AM41" s="399"/>
      <c r="AN41" s="399"/>
      <c r="AO41" s="399"/>
      <c r="AP41" s="399"/>
      <c r="AQ41" s="399"/>
      <c r="AR41" s="399"/>
      <c r="AS41" s="399"/>
      <c r="AT41" s="400"/>
      <c r="AU41" s="398">
        <v>22.47</v>
      </c>
      <c r="AV41" s="399"/>
      <c r="AW41" s="399"/>
      <c r="AX41" s="399"/>
      <c r="AY41" s="399"/>
      <c r="AZ41" s="399"/>
      <c r="BA41" s="399"/>
      <c r="BB41" s="399"/>
      <c r="BC41" s="399"/>
      <c r="BD41" s="400"/>
      <c r="BE41" s="398">
        <v>1.02</v>
      </c>
      <c r="BF41" s="399"/>
      <c r="BG41" s="399"/>
      <c r="BH41" s="399"/>
      <c r="BI41" s="399"/>
      <c r="BJ41" s="399"/>
      <c r="BK41" s="399"/>
      <c r="BL41" s="399"/>
      <c r="BM41" s="399"/>
      <c r="BN41" s="399"/>
      <c r="BO41" s="400"/>
      <c r="BP41" s="398">
        <v>29000</v>
      </c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399"/>
      <c r="CB41" s="400"/>
      <c r="CE41" s="84"/>
    </row>
    <row r="42" spans="1:80" ht="12.75">
      <c r="A42" s="333">
        <v>5</v>
      </c>
      <c r="B42" s="334"/>
      <c r="C42" s="334"/>
      <c r="D42" s="335"/>
      <c r="E42" s="157" t="s">
        <v>431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398">
        <v>984.8</v>
      </c>
      <c r="AK42" s="399"/>
      <c r="AL42" s="399"/>
      <c r="AM42" s="399"/>
      <c r="AN42" s="399"/>
      <c r="AO42" s="399"/>
      <c r="AP42" s="399"/>
      <c r="AQ42" s="399"/>
      <c r="AR42" s="399"/>
      <c r="AS42" s="399"/>
      <c r="AT42" s="400"/>
      <c r="AU42" s="398">
        <v>22.47</v>
      </c>
      <c r="AV42" s="399"/>
      <c r="AW42" s="399"/>
      <c r="AX42" s="399"/>
      <c r="AY42" s="399"/>
      <c r="AZ42" s="399"/>
      <c r="BA42" s="399"/>
      <c r="BB42" s="399"/>
      <c r="BC42" s="399"/>
      <c r="BD42" s="400"/>
      <c r="BE42" s="398">
        <v>1.03</v>
      </c>
      <c r="BF42" s="399"/>
      <c r="BG42" s="399"/>
      <c r="BH42" s="399"/>
      <c r="BI42" s="399"/>
      <c r="BJ42" s="399"/>
      <c r="BK42" s="399"/>
      <c r="BL42" s="399"/>
      <c r="BM42" s="399"/>
      <c r="BN42" s="399"/>
      <c r="BO42" s="400"/>
      <c r="BP42" s="398">
        <v>0</v>
      </c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400"/>
    </row>
    <row r="43" spans="1:80" ht="12.75" hidden="1">
      <c r="A43" s="157"/>
      <c r="B43" s="158"/>
      <c r="C43" s="158"/>
      <c r="D43" s="159"/>
      <c r="E43" s="157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398"/>
      <c r="AK43" s="399"/>
      <c r="AL43" s="399"/>
      <c r="AM43" s="399"/>
      <c r="AN43" s="399"/>
      <c r="AO43" s="399"/>
      <c r="AP43" s="399"/>
      <c r="AQ43" s="399"/>
      <c r="AR43" s="399"/>
      <c r="AS43" s="399"/>
      <c r="AT43" s="400"/>
      <c r="AU43" s="398"/>
      <c r="AV43" s="399"/>
      <c r="AW43" s="399"/>
      <c r="AX43" s="399"/>
      <c r="AY43" s="399"/>
      <c r="AZ43" s="399"/>
      <c r="BA43" s="399"/>
      <c r="BB43" s="399"/>
      <c r="BC43" s="399"/>
      <c r="BD43" s="400"/>
      <c r="BE43" s="398"/>
      <c r="BF43" s="399"/>
      <c r="BG43" s="399"/>
      <c r="BH43" s="399"/>
      <c r="BI43" s="399"/>
      <c r="BJ43" s="399"/>
      <c r="BK43" s="399"/>
      <c r="BL43" s="399"/>
      <c r="BM43" s="399"/>
      <c r="BN43" s="399"/>
      <c r="BO43" s="400"/>
      <c r="BP43" s="398">
        <f>BE43*AU43*AJ43</f>
        <v>0</v>
      </c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399"/>
      <c r="CB43" s="400"/>
    </row>
    <row r="44" spans="1:80" ht="12.75" hidden="1">
      <c r="A44" s="157"/>
      <c r="B44" s="158"/>
      <c r="C44" s="158"/>
      <c r="D44" s="159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  <c r="AJ44" s="398"/>
      <c r="AK44" s="399"/>
      <c r="AL44" s="399"/>
      <c r="AM44" s="399"/>
      <c r="AN44" s="399"/>
      <c r="AO44" s="399"/>
      <c r="AP44" s="399"/>
      <c r="AQ44" s="399"/>
      <c r="AR44" s="399"/>
      <c r="AS44" s="399"/>
      <c r="AT44" s="400"/>
      <c r="AU44" s="398"/>
      <c r="AV44" s="399"/>
      <c r="AW44" s="399"/>
      <c r="AX44" s="399"/>
      <c r="AY44" s="399"/>
      <c r="AZ44" s="399"/>
      <c r="BA44" s="399"/>
      <c r="BB44" s="399"/>
      <c r="BC44" s="399"/>
      <c r="BD44" s="400"/>
      <c r="BE44" s="398"/>
      <c r="BF44" s="399"/>
      <c r="BG44" s="399"/>
      <c r="BH44" s="399"/>
      <c r="BI44" s="399"/>
      <c r="BJ44" s="399"/>
      <c r="BK44" s="399"/>
      <c r="BL44" s="399"/>
      <c r="BM44" s="399"/>
      <c r="BN44" s="399"/>
      <c r="BO44" s="400"/>
      <c r="BP44" s="398">
        <f>BE44*AU44*AJ44</f>
        <v>0</v>
      </c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400"/>
    </row>
    <row r="45" spans="1:80" ht="12.75" hidden="1">
      <c r="A45" s="157"/>
      <c r="B45" s="158"/>
      <c r="C45" s="158"/>
      <c r="D45" s="159"/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9"/>
      <c r="AJ45" s="398"/>
      <c r="AK45" s="399"/>
      <c r="AL45" s="399"/>
      <c r="AM45" s="399"/>
      <c r="AN45" s="399"/>
      <c r="AO45" s="399"/>
      <c r="AP45" s="399"/>
      <c r="AQ45" s="399"/>
      <c r="AR45" s="399"/>
      <c r="AS45" s="399"/>
      <c r="AT45" s="400"/>
      <c r="AU45" s="398"/>
      <c r="AV45" s="399"/>
      <c r="AW45" s="399"/>
      <c r="AX45" s="399"/>
      <c r="AY45" s="399"/>
      <c r="AZ45" s="399"/>
      <c r="BA45" s="399"/>
      <c r="BB45" s="399"/>
      <c r="BC45" s="399"/>
      <c r="BD45" s="400"/>
      <c r="BE45" s="398"/>
      <c r="BF45" s="399"/>
      <c r="BG45" s="399"/>
      <c r="BH45" s="399"/>
      <c r="BI45" s="399"/>
      <c r="BJ45" s="399"/>
      <c r="BK45" s="399"/>
      <c r="BL45" s="399"/>
      <c r="BM45" s="399"/>
      <c r="BN45" s="399"/>
      <c r="BO45" s="400"/>
      <c r="BP45" s="398">
        <f>BE45*AU45*AJ45</f>
        <v>0</v>
      </c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399"/>
      <c r="CB45" s="400"/>
    </row>
    <row r="46" spans="1:80" ht="12" customHeight="1">
      <c r="A46" s="157"/>
      <c r="B46" s="158"/>
      <c r="C46" s="158"/>
      <c r="D46" s="159"/>
      <c r="E46" s="379" t="s">
        <v>275</v>
      </c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1"/>
      <c r="AJ46" s="410" t="s">
        <v>38</v>
      </c>
      <c r="AK46" s="411"/>
      <c r="AL46" s="411"/>
      <c r="AM46" s="411"/>
      <c r="AN46" s="411"/>
      <c r="AO46" s="411"/>
      <c r="AP46" s="411"/>
      <c r="AQ46" s="411"/>
      <c r="AR46" s="411"/>
      <c r="AS46" s="411"/>
      <c r="AT46" s="412"/>
      <c r="AU46" s="410" t="s">
        <v>38</v>
      </c>
      <c r="AV46" s="411"/>
      <c r="AW46" s="411"/>
      <c r="AX46" s="411"/>
      <c r="AY46" s="411"/>
      <c r="AZ46" s="411"/>
      <c r="BA46" s="411"/>
      <c r="BB46" s="411"/>
      <c r="BC46" s="411"/>
      <c r="BD46" s="412"/>
      <c r="BE46" s="410" t="s">
        <v>38</v>
      </c>
      <c r="BF46" s="411"/>
      <c r="BG46" s="411"/>
      <c r="BH46" s="411"/>
      <c r="BI46" s="411"/>
      <c r="BJ46" s="411"/>
      <c r="BK46" s="411"/>
      <c r="BL46" s="411"/>
      <c r="BM46" s="411"/>
      <c r="BN46" s="411"/>
      <c r="BO46" s="412"/>
      <c r="BP46" s="398">
        <f>SUM(BP38:CB45)</f>
        <v>1601500</v>
      </c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400"/>
    </row>
    <row r="47" s="1" customFormat="1" ht="15.75" hidden="1"/>
    <row r="48" spans="1:80" s="74" customFormat="1" ht="15.75" hidden="1">
      <c r="A48" s="382" t="s">
        <v>430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</row>
    <row r="49" ht="12.75" hidden="1"/>
    <row r="50" spans="1:80" ht="12.75" hidden="1">
      <c r="A50" s="315" t="s">
        <v>301</v>
      </c>
      <c r="B50" s="316"/>
      <c r="C50" s="316"/>
      <c r="D50" s="317"/>
      <c r="E50" s="315" t="s">
        <v>3</v>
      </c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7"/>
      <c r="AR50" s="315" t="s">
        <v>355</v>
      </c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7"/>
      <c r="BD50" s="315" t="s">
        <v>429</v>
      </c>
      <c r="BE50" s="316"/>
      <c r="BF50" s="316"/>
      <c r="BG50" s="316"/>
      <c r="BH50" s="316"/>
      <c r="BI50" s="316"/>
      <c r="BJ50" s="316"/>
      <c r="BK50" s="316"/>
      <c r="BL50" s="316"/>
      <c r="BM50" s="316"/>
      <c r="BN50" s="317"/>
      <c r="BO50" s="315" t="s">
        <v>406</v>
      </c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7"/>
    </row>
    <row r="51" spans="1:80" ht="12.75" hidden="1">
      <c r="A51" s="324" t="s">
        <v>294</v>
      </c>
      <c r="B51" s="325"/>
      <c r="C51" s="325"/>
      <c r="D51" s="326"/>
      <c r="E51" s="324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6"/>
      <c r="AR51" s="324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6"/>
      <c r="BD51" s="324" t="s">
        <v>428</v>
      </c>
      <c r="BE51" s="325"/>
      <c r="BF51" s="325"/>
      <c r="BG51" s="325"/>
      <c r="BH51" s="325"/>
      <c r="BI51" s="325"/>
      <c r="BJ51" s="325"/>
      <c r="BK51" s="325"/>
      <c r="BL51" s="325"/>
      <c r="BM51" s="325"/>
      <c r="BN51" s="326"/>
      <c r="BO51" s="324" t="s">
        <v>427</v>
      </c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6"/>
    </row>
    <row r="52" spans="1:80" ht="12.75" hidden="1">
      <c r="A52" s="324"/>
      <c r="B52" s="325"/>
      <c r="C52" s="325"/>
      <c r="D52" s="326"/>
      <c r="E52" s="324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6"/>
      <c r="AR52" s="324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6"/>
      <c r="BD52" s="324" t="s">
        <v>426</v>
      </c>
      <c r="BE52" s="325"/>
      <c r="BF52" s="325"/>
      <c r="BG52" s="325"/>
      <c r="BH52" s="325"/>
      <c r="BI52" s="325"/>
      <c r="BJ52" s="325"/>
      <c r="BK52" s="325"/>
      <c r="BL52" s="325"/>
      <c r="BM52" s="325"/>
      <c r="BN52" s="326"/>
      <c r="BO52" s="324" t="s">
        <v>68</v>
      </c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6"/>
    </row>
    <row r="53" spans="1:80" ht="12.75" hidden="1">
      <c r="A53" s="321">
        <v>1</v>
      </c>
      <c r="B53" s="322"/>
      <c r="C53" s="322"/>
      <c r="D53" s="323"/>
      <c r="E53" s="321">
        <v>2</v>
      </c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3"/>
      <c r="AR53" s="321">
        <v>4</v>
      </c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3"/>
      <c r="BD53" s="321">
        <v>5</v>
      </c>
      <c r="BE53" s="322"/>
      <c r="BF53" s="322"/>
      <c r="BG53" s="322"/>
      <c r="BH53" s="322"/>
      <c r="BI53" s="322"/>
      <c r="BJ53" s="322"/>
      <c r="BK53" s="322"/>
      <c r="BL53" s="322"/>
      <c r="BM53" s="322"/>
      <c r="BN53" s="323"/>
      <c r="BO53" s="321">
        <v>6</v>
      </c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3"/>
    </row>
    <row r="54" spans="1:80" ht="12.75" hidden="1">
      <c r="A54" s="157"/>
      <c r="B54" s="158"/>
      <c r="C54" s="158"/>
      <c r="D54" s="159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388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90"/>
      <c r="BD54" s="388"/>
      <c r="BE54" s="389"/>
      <c r="BF54" s="389"/>
      <c r="BG54" s="389"/>
      <c r="BH54" s="389"/>
      <c r="BI54" s="389"/>
      <c r="BJ54" s="389"/>
      <c r="BK54" s="389"/>
      <c r="BL54" s="389"/>
      <c r="BM54" s="389"/>
      <c r="BN54" s="390"/>
      <c r="BO54" s="388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90"/>
    </row>
    <row r="55" spans="1:80" ht="12.75" hidden="1">
      <c r="A55" s="157"/>
      <c r="B55" s="158"/>
      <c r="C55" s="158"/>
      <c r="D55" s="159"/>
      <c r="E55" s="157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388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90"/>
      <c r="BD55" s="388"/>
      <c r="BE55" s="389"/>
      <c r="BF55" s="389"/>
      <c r="BG55" s="389"/>
      <c r="BH55" s="389"/>
      <c r="BI55" s="389"/>
      <c r="BJ55" s="389"/>
      <c r="BK55" s="389"/>
      <c r="BL55" s="389"/>
      <c r="BM55" s="389"/>
      <c r="BN55" s="390"/>
      <c r="BO55" s="388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90"/>
    </row>
    <row r="56" spans="1:80" ht="12.75" hidden="1">
      <c r="A56" s="157"/>
      <c r="B56" s="158"/>
      <c r="C56" s="158"/>
      <c r="D56" s="159"/>
      <c r="E56" s="379" t="s">
        <v>275</v>
      </c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1"/>
      <c r="AR56" s="333" t="s">
        <v>38</v>
      </c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5"/>
      <c r="BD56" s="333" t="s">
        <v>38</v>
      </c>
      <c r="BE56" s="334"/>
      <c r="BF56" s="334"/>
      <c r="BG56" s="334"/>
      <c r="BH56" s="334"/>
      <c r="BI56" s="334"/>
      <c r="BJ56" s="334"/>
      <c r="BK56" s="334"/>
      <c r="BL56" s="334"/>
      <c r="BM56" s="334"/>
      <c r="BN56" s="335"/>
      <c r="BO56" s="385" t="s">
        <v>38</v>
      </c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7"/>
    </row>
    <row r="57" s="1" customFormat="1" ht="15.75" hidden="1"/>
    <row r="58" spans="1:80" ht="15.75">
      <c r="A58" s="382" t="s">
        <v>425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</row>
    <row r="59" spans="1:80" ht="9.7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</row>
    <row r="60" spans="1:80" ht="12.75">
      <c r="A60" s="315" t="s">
        <v>301</v>
      </c>
      <c r="B60" s="316"/>
      <c r="C60" s="316"/>
      <c r="D60" s="317"/>
      <c r="E60" s="315" t="s">
        <v>357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7"/>
      <c r="AN60" s="315" t="s">
        <v>424</v>
      </c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7"/>
      <c r="BD60" s="315" t="s">
        <v>355</v>
      </c>
      <c r="BE60" s="316"/>
      <c r="BF60" s="316"/>
      <c r="BG60" s="316"/>
      <c r="BH60" s="316"/>
      <c r="BI60" s="316"/>
      <c r="BJ60" s="316"/>
      <c r="BK60" s="316"/>
      <c r="BL60" s="316"/>
      <c r="BM60" s="317"/>
      <c r="BN60" s="315" t="s">
        <v>406</v>
      </c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7"/>
    </row>
    <row r="61" spans="1:80" ht="12.75">
      <c r="A61" s="324" t="s">
        <v>294</v>
      </c>
      <c r="B61" s="325"/>
      <c r="C61" s="325"/>
      <c r="D61" s="326"/>
      <c r="E61" s="324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6"/>
      <c r="AN61" s="324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6"/>
      <c r="BD61" s="324" t="s">
        <v>423</v>
      </c>
      <c r="BE61" s="325"/>
      <c r="BF61" s="325"/>
      <c r="BG61" s="325"/>
      <c r="BH61" s="325"/>
      <c r="BI61" s="325"/>
      <c r="BJ61" s="325"/>
      <c r="BK61" s="325"/>
      <c r="BL61" s="325"/>
      <c r="BM61" s="326"/>
      <c r="BN61" s="324" t="s">
        <v>422</v>
      </c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6"/>
    </row>
    <row r="62" spans="1:80" ht="12.75">
      <c r="A62" s="324"/>
      <c r="B62" s="325"/>
      <c r="C62" s="325"/>
      <c r="D62" s="326"/>
      <c r="E62" s="324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6"/>
      <c r="AN62" s="324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6"/>
      <c r="BD62" s="324" t="s">
        <v>421</v>
      </c>
      <c r="BE62" s="325"/>
      <c r="BF62" s="325"/>
      <c r="BG62" s="325"/>
      <c r="BH62" s="325"/>
      <c r="BI62" s="325"/>
      <c r="BJ62" s="325"/>
      <c r="BK62" s="325"/>
      <c r="BL62" s="325"/>
      <c r="BM62" s="326"/>
      <c r="BN62" s="324" t="s">
        <v>68</v>
      </c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  <c r="CB62" s="326"/>
    </row>
    <row r="63" spans="1:80" ht="12.75">
      <c r="A63" s="321">
        <v>1</v>
      </c>
      <c r="B63" s="322"/>
      <c r="C63" s="322"/>
      <c r="D63" s="323"/>
      <c r="E63" s="321">
        <v>2</v>
      </c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3"/>
      <c r="AN63" s="321">
        <v>3</v>
      </c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3"/>
      <c r="BD63" s="321">
        <v>4</v>
      </c>
      <c r="BE63" s="322"/>
      <c r="BF63" s="322"/>
      <c r="BG63" s="322"/>
      <c r="BH63" s="322"/>
      <c r="BI63" s="322"/>
      <c r="BJ63" s="322"/>
      <c r="BK63" s="322"/>
      <c r="BL63" s="322"/>
      <c r="BM63" s="323"/>
      <c r="BN63" s="321">
        <v>5</v>
      </c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3"/>
    </row>
    <row r="64" spans="1:80" ht="12.75">
      <c r="A64" s="157">
        <v>1</v>
      </c>
      <c r="B64" s="158"/>
      <c r="C64" s="158"/>
      <c r="D64" s="159"/>
      <c r="E64" s="440" t="s">
        <v>420</v>
      </c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2"/>
      <c r="AN64" s="388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90"/>
      <c r="BD64" s="379"/>
      <c r="BE64" s="380"/>
      <c r="BF64" s="380"/>
      <c r="BG64" s="380"/>
      <c r="BH64" s="380"/>
      <c r="BI64" s="380"/>
      <c r="BJ64" s="380"/>
      <c r="BK64" s="380"/>
      <c r="BL64" s="380"/>
      <c r="BM64" s="381"/>
      <c r="BN64" s="398">
        <f>SUM(BN65:CB67)</f>
        <v>14300</v>
      </c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399"/>
      <c r="CB64" s="400"/>
    </row>
    <row r="65" spans="1:80" ht="12.75">
      <c r="A65" s="157"/>
      <c r="B65" s="158"/>
      <c r="C65" s="158"/>
      <c r="D65" s="159"/>
      <c r="E65" s="440" t="s">
        <v>419</v>
      </c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2"/>
      <c r="AN65" s="388" t="s">
        <v>416</v>
      </c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90"/>
      <c r="BD65" s="379">
        <v>12</v>
      </c>
      <c r="BE65" s="380"/>
      <c r="BF65" s="380"/>
      <c r="BG65" s="380"/>
      <c r="BH65" s="380"/>
      <c r="BI65" s="380"/>
      <c r="BJ65" s="380"/>
      <c r="BK65" s="380"/>
      <c r="BL65" s="380"/>
      <c r="BM65" s="381"/>
      <c r="BN65" s="398">
        <v>0</v>
      </c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399"/>
      <c r="CB65" s="400"/>
    </row>
    <row r="66" spans="1:80" ht="12.75">
      <c r="A66" s="157"/>
      <c r="B66" s="158"/>
      <c r="C66" s="158"/>
      <c r="D66" s="159"/>
      <c r="E66" s="440" t="s">
        <v>418</v>
      </c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2"/>
      <c r="AN66" s="388" t="s">
        <v>416</v>
      </c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90"/>
      <c r="BD66" s="379">
        <v>1</v>
      </c>
      <c r="BE66" s="380"/>
      <c r="BF66" s="380"/>
      <c r="BG66" s="380"/>
      <c r="BH66" s="380"/>
      <c r="BI66" s="380"/>
      <c r="BJ66" s="380"/>
      <c r="BK66" s="380"/>
      <c r="BL66" s="380"/>
      <c r="BM66" s="381"/>
      <c r="BN66" s="398">
        <v>0</v>
      </c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399"/>
      <c r="CB66" s="400"/>
    </row>
    <row r="67" spans="1:80" ht="12.75">
      <c r="A67" s="157"/>
      <c r="B67" s="158"/>
      <c r="C67" s="158"/>
      <c r="D67" s="159"/>
      <c r="E67" s="440" t="s">
        <v>417</v>
      </c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2"/>
      <c r="AN67" s="388" t="s">
        <v>416</v>
      </c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90"/>
      <c r="BD67" s="379">
        <v>6</v>
      </c>
      <c r="BE67" s="380"/>
      <c r="BF67" s="380"/>
      <c r="BG67" s="380"/>
      <c r="BH67" s="380"/>
      <c r="BI67" s="380"/>
      <c r="BJ67" s="380"/>
      <c r="BK67" s="380"/>
      <c r="BL67" s="380"/>
      <c r="BM67" s="381"/>
      <c r="BN67" s="398">
        <v>14300</v>
      </c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399"/>
      <c r="CB67" s="400"/>
    </row>
    <row r="68" spans="1:80" ht="12.75">
      <c r="A68" s="157">
        <v>2</v>
      </c>
      <c r="B68" s="158"/>
      <c r="C68" s="158"/>
      <c r="D68" s="159"/>
      <c r="E68" s="440" t="s">
        <v>411</v>
      </c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2"/>
      <c r="AN68" s="388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90"/>
      <c r="BD68" s="379"/>
      <c r="BE68" s="380"/>
      <c r="BF68" s="380"/>
      <c r="BG68" s="380"/>
      <c r="BH68" s="380"/>
      <c r="BI68" s="380"/>
      <c r="BJ68" s="380"/>
      <c r="BK68" s="380"/>
      <c r="BL68" s="380"/>
      <c r="BM68" s="381"/>
      <c r="BN68" s="398">
        <f>SUM(BN69:CB71)</f>
        <v>22900</v>
      </c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/>
      <c r="CB68" s="400"/>
    </row>
    <row r="69" spans="1:80" ht="24.75" customHeight="1">
      <c r="A69" s="157"/>
      <c r="B69" s="158"/>
      <c r="C69" s="158"/>
      <c r="D69" s="159"/>
      <c r="E69" s="440" t="s">
        <v>413</v>
      </c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2"/>
      <c r="AN69" s="443" t="s">
        <v>415</v>
      </c>
      <c r="AO69" s="444"/>
      <c r="AP69" s="444"/>
      <c r="AQ69" s="444"/>
      <c r="AR69" s="444"/>
      <c r="AS69" s="444"/>
      <c r="AT69" s="444"/>
      <c r="AU69" s="444"/>
      <c r="AV69" s="444"/>
      <c r="AW69" s="444"/>
      <c r="AX69" s="444"/>
      <c r="AY69" s="444"/>
      <c r="AZ69" s="444"/>
      <c r="BA69" s="444"/>
      <c r="BB69" s="444"/>
      <c r="BC69" s="445"/>
      <c r="BD69" s="379">
        <v>5</v>
      </c>
      <c r="BE69" s="380"/>
      <c r="BF69" s="380"/>
      <c r="BG69" s="380"/>
      <c r="BH69" s="380"/>
      <c r="BI69" s="380"/>
      <c r="BJ69" s="380"/>
      <c r="BK69" s="380"/>
      <c r="BL69" s="380"/>
      <c r="BM69" s="381"/>
      <c r="BN69" s="398">
        <v>0</v>
      </c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399"/>
      <c r="CB69" s="400"/>
    </row>
    <row r="70" spans="1:80" ht="24.75" customHeight="1">
      <c r="A70" s="157"/>
      <c r="B70" s="158"/>
      <c r="C70" s="158"/>
      <c r="D70" s="159"/>
      <c r="E70" s="440" t="s">
        <v>413</v>
      </c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2"/>
      <c r="AN70" s="446" t="s">
        <v>414</v>
      </c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8"/>
      <c r="BD70" s="379">
        <v>4</v>
      </c>
      <c r="BE70" s="380"/>
      <c r="BF70" s="380"/>
      <c r="BG70" s="380"/>
      <c r="BH70" s="380"/>
      <c r="BI70" s="380"/>
      <c r="BJ70" s="380"/>
      <c r="BK70" s="380"/>
      <c r="BL70" s="380"/>
      <c r="BM70" s="381"/>
      <c r="BN70" s="398">
        <v>22900</v>
      </c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400"/>
    </row>
    <row r="71" spans="1:80" ht="24.75" customHeight="1">
      <c r="A71" s="157"/>
      <c r="B71" s="158"/>
      <c r="C71" s="158"/>
      <c r="D71" s="159"/>
      <c r="E71" s="440" t="s">
        <v>413</v>
      </c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2"/>
      <c r="AN71" s="446" t="s">
        <v>412</v>
      </c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8"/>
      <c r="BD71" s="379">
        <v>1</v>
      </c>
      <c r="BE71" s="380"/>
      <c r="BF71" s="380"/>
      <c r="BG71" s="380"/>
      <c r="BH71" s="380"/>
      <c r="BI71" s="380"/>
      <c r="BJ71" s="380"/>
      <c r="BK71" s="380"/>
      <c r="BL71" s="380"/>
      <c r="BM71" s="381"/>
      <c r="BN71" s="398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399"/>
      <c r="CB71" s="400"/>
    </row>
    <row r="72" spans="1:80" ht="24.75" customHeight="1" hidden="1">
      <c r="A72" s="157"/>
      <c r="B72" s="158"/>
      <c r="C72" s="158"/>
      <c r="D72" s="159"/>
      <c r="E72" s="440" t="s">
        <v>413</v>
      </c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2"/>
      <c r="AN72" s="446" t="s">
        <v>412</v>
      </c>
      <c r="AO72" s="447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8"/>
      <c r="BD72" s="379"/>
      <c r="BE72" s="380"/>
      <c r="BF72" s="380"/>
      <c r="BG72" s="380"/>
      <c r="BH72" s="380"/>
      <c r="BI72" s="380"/>
      <c r="BJ72" s="380"/>
      <c r="BK72" s="380"/>
      <c r="BL72" s="380"/>
      <c r="BM72" s="381"/>
      <c r="BN72" s="398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399"/>
      <c r="CB72" s="400"/>
    </row>
    <row r="73" spans="1:80" ht="24.75" customHeight="1" hidden="1">
      <c r="A73" s="157"/>
      <c r="B73" s="158"/>
      <c r="C73" s="158"/>
      <c r="D73" s="159"/>
      <c r="E73" s="440" t="s">
        <v>413</v>
      </c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2"/>
      <c r="AN73" s="446" t="s">
        <v>412</v>
      </c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8"/>
      <c r="BD73" s="379"/>
      <c r="BE73" s="380"/>
      <c r="BF73" s="380"/>
      <c r="BG73" s="380"/>
      <c r="BH73" s="380"/>
      <c r="BI73" s="380"/>
      <c r="BJ73" s="380"/>
      <c r="BK73" s="380"/>
      <c r="BL73" s="380"/>
      <c r="BM73" s="381"/>
      <c r="BN73" s="398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399"/>
      <c r="CB73" s="400"/>
    </row>
    <row r="74" spans="1:80" ht="24.75" customHeight="1" hidden="1">
      <c r="A74" s="157"/>
      <c r="B74" s="158"/>
      <c r="C74" s="158"/>
      <c r="D74" s="159"/>
      <c r="E74" s="440" t="s">
        <v>413</v>
      </c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2"/>
      <c r="AN74" s="446" t="s">
        <v>412</v>
      </c>
      <c r="AO74" s="447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8"/>
      <c r="BD74" s="379"/>
      <c r="BE74" s="380"/>
      <c r="BF74" s="380"/>
      <c r="BG74" s="380"/>
      <c r="BH74" s="380"/>
      <c r="BI74" s="380"/>
      <c r="BJ74" s="380"/>
      <c r="BK74" s="380"/>
      <c r="BL74" s="380"/>
      <c r="BM74" s="381"/>
      <c r="BN74" s="398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399"/>
      <c r="CB74" s="400"/>
    </row>
    <row r="75" spans="1:80" ht="24.75" customHeight="1" hidden="1">
      <c r="A75" s="157"/>
      <c r="B75" s="158"/>
      <c r="C75" s="158"/>
      <c r="D75" s="159"/>
      <c r="E75" s="440" t="s">
        <v>413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42"/>
      <c r="AN75" s="446" t="s">
        <v>412</v>
      </c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8"/>
      <c r="BD75" s="379"/>
      <c r="BE75" s="380"/>
      <c r="BF75" s="380"/>
      <c r="BG75" s="380"/>
      <c r="BH75" s="380"/>
      <c r="BI75" s="380"/>
      <c r="BJ75" s="380"/>
      <c r="BK75" s="380"/>
      <c r="BL75" s="380"/>
      <c r="BM75" s="381"/>
      <c r="BN75" s="398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399"/>
      <c r="CB75" s="400"/>
    </row>
    <row r="76" spans="1:80" ht="12.75">
      <c r="A76" s="157">
        <v>3</v>
      </c>
      <c r="B76" s="158"/>
      <c r="C76" s="158"/>
      <c r="D76" s="159"/>
      <c r="E76" s="440" t="s">
        <v>411</v>
      </c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2"/>
      <c r="AN76" s="333" t="s">
        <v>38</v>
      </c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5"/>
      <c r="BD76" s="385" t="s">
        <v>38</v>
      </c>
      <c r="BE76" s="386"/>
      <c r="BF76" s="386"/>
      <c r="BG76" s="386"/>
      <c r="BH76" s="386"/>
      <c r="BI76" s="386"/>
      <c r="BJ76" s="386"/>
      <c r="BK76" s="386"/>
      <c r="BL76" s="386"/>
      <c r="BM76" s="387"/>
      <c r="BN76" s="398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399"/>
      <c r="CB76" s="400"/>
    </row>
    <row r="77" spans="1:80" ht="12.75">
      <c r="A77" s="157">
        <v>3</v>
      </c>
      <c r="B77" s="158"/>
      <c r="C77" s="158"/>
      <c r="D77" s="159"/>
      <c r="E77" s="440" t="s">
        <v>410</v>
      </c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2"/>
      <c r="AN77" s="333" t="s">
        <v>38</v>
      </c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5"/>
      <c r="BD77" s="385" t="s">
        <v>38</v>
      </c>
      <c r="BE77" s="386"/>
      <c r="BF77" s="386"/>
      <c r="BG77" s="386"/>
      <c r="BH77" s="386"/>
      <c r="BI77" s="386"/>
      <c r="BJ77" s="386"/>
      <c r="BK77" s="386"/>
      <c r="BL77" s="386"/>
      <c r="BM77" s="387"/>
      <c r="BN77" s="398">
        <f>BN78</f>
        <v>1500</v>
      </c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399"/>
      <c r="CB77" s="400"/>
    </row>
    <row r="78" spans="1:80" ht="12.75">
      <c r="A78" s="157"/>
      <c r="B78" s="158"/>
      <c r="C78" s="158"/>
      <c r="D78" s="159"/>
      <c r="E78" s="440" t="s">
        <v>409</v>
      </c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2"/>
      <c r="AN78" s="379" t="s">
        <v>408</v>
      </c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1"/>
      <c r="BD78" s="379">
        <v>12</v>
      </c>
      <c r="BE78" s="380"/>
      <c r="BF78" s="380"/>
      <c r="BG78" s="380"/>
      <c r="BH78" s="380"/>
      <c r="BI78" s="380"/>
      <c r="BJ78" s="380"/>
      <c r="BK78" s="380"/>
      <c r="BL78" s="380"/>
      <c r="BM78" s="381"/>
      <c r="BN78" s="398">
        <v>1500</v>
      </c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399"/>
      <c r="CB78" s="400"/>
    </row>
    <row r="79" spans="1:80" ht="12.75">
      <c r="A79" s="157"/>
      <c r="B79" s="158"/>
      <c r="C79" s="158"/>
      <c r="D79" s="159"/>
      <c r="E79" s="379" t="s">
        <v>275</v>
      </c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1"/>
      <c r="AN79" s="333" t="s">
        <v>38</v>
      </c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5"/>
      <c r="BD79" s="385" t="s">
        <v>38</v>
      </c>
      <c r="BE79" s="386"/>
      <c r="BF79" s="386"/>
      <c r="BG79" s="386"/>
      <c r="BH79" s="386"/>
      <c r="BI79" s="386"/>
      <c r="BJ79" s="386"/>
      <c r="BK79" s="386"/>
      <c r="BL79" s="386"/>
      <c r="BM79" s="387"/>
      <c r="BN79" s="398">
        <f>BN68+BN64+BN77</f>
        <v>38700</v>
      </c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399"/>
      <c r="CB79" s="400"/>
    </row>
    <row r="80" spans="1:80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5.75">
      <c r="A81" s="382" t="s">
        <v>407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</row>
    <row r="82" spans="1:80" ht="12.75">
      <c r="A82" s="315" t="s">
        <v>301</v>
      </c>
      <c r="B82" s="316"/>
      <c r="C82" s="316"/>
      <c r="D82" s="317"/>
      <c r="E82" s="315" t="s">
        <v>357</v>
      </c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7"/>
      <c r="BD82" s="315" t="s">
        <v>355</v>
      </c>
      <c r="BE82" s="316"/>
      <c r="BF82" s="316"/>
      <c r="BG82" s="316"/>
      <c r="BH82" s="316"/>
      <c r="BI82" s="316"/>
      <c r="BJ82" s="316"/>
      <c r="BK82" s="316"/>
      <c r="BL82" s="316"/>
      <c r="BM82" s="317"/>
      <c r="BN82" s="315" t="s">
        <v>406</v>
      </c>
      <c r="BO82" s="316"/>
      <c r="BP82" s="316"/>
      <c r="BQ82" s="316"/>
      <c r="BR82" s="316"/>
      <c r="BS82" s="316"/>
      <c r="BT82" s="316"/>
      <c r="BU82" s="316"/>
      <c r="BV82" s="316"/>
      <c r="BW82" s="316"/>
      <c r="BX82" s="316"/>
      <c r="BY82" s="316"/>
      <c r="BZ82" s="316"/>
      <c r="CA82" s="316"/>
      <c r="CB82" s="317"/>
    </row>
    <row r="83" spans="1:80" ht="12.75">
      <c r="A83" s="324" t="s">
        <v>294</v>
      </c>
      <c r="B83" s="325"/>
      <c r="C83" s="325"/>
      <c r="D83" s="326"/>
      <c r="E83" s="324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6"/>
      <c r="BD83" s="324" t="s">
        <v>405</v>
      </c>
      <c r="BE83" s="325"/>
      <c r="BF83" s="325"/>
      <c r="BG83" s="325"/>
      <c r="BH83" s="325"/>
      <c r="BI83" s="325"/>
      <c r="BJ83" s="325"/>
      <c r="BK83" s="325"/>
      <c r="BL83" s="325"/>
      <c r="BM83" s="326"/>
      <c r="BN83" s="324" t="s">
        <v>404</v>
      </c>
      <c r="BO83" s="325"/>
      <c r="BP83" s="325"/>
      <c r="BQ83" s="325"/>
      <c r="BR83" s="325"/>
      <c r="BS83" s="325"/>
      <c r="BT83" s="325"/>
      <c r="BU83" s="325"/>
      <c r="BV83" s="325"/>
      <c r="BW83" s="325"/>
      <c r="BX83" s="325"/>
      <c r="BY83" s="325"/>
      <c r="BZ83" s="325"/>
      <c r="CA83" s="325"/>
      <c r="CB83" s="326"/>
    </row>
    <row r="84" spans="1:80" ht="12.75" hidden="1">
      <c r="A84" s="324"/>
      <c r="B84" s="325"/>
      <c r="C84" s="325"/>
      <c r="D84" s="326"/>
      <c r="E84" s="330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2"/>
      <c r="BD84" s="324"/>
      <c r="BE84" s="325"/>
      <c r="BF84" s="325"/>
      <c r="BG84" s="325"/>
      <c r="BH84" s="325"/>
      <c r="BI84" s="325"/>
      <c r="BJ84" s="325"/>
      <c r="BK84" s="325"/>
      <c r="BL84" s="325"/>
      <c r="BM84" s="326"/>
      <c r="BN84" s="324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5"/>
      <c r="CA84" s="325"/>
      <c r="CB84" s="326"/>
    </row>
    <row r="85" spans="1:80" ht="10.5" customHeight="1">
      <c r="A85" s="321">
        <v>1</v>
      </c>
      <c r="B85" s="322"/>
      <c r="C85" s="322"/>
      <c r="D85" s="323"/>
      <c r="E85" s="321">
        <v>2</v>
      </c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3"/>
      <c r="BD85" s="321">
        <v>3</v>
      </c>
      <c r="BE85" s="322"/>
      <c r="BF85" s="322"/>
      <c r="BG85" s="322"/>
      <c r="BH85" s="322"/>
      <c r="BI85" s="322"/>
      <c r="BJ85" s="322"/>
      <c r="BK85" s="322"/>
      <c r="BL85" s="322"/>
      <c r="BM85" s="323"/>
      <c r="BN85" s="321">
        <v>4</v>
      </c>
      <c r="BO85" s="322"/>
      <c r="BP85" s="322"/>
      <c r="BQ85" s="322"/>
      <c r="BR85" s="322"/>
      <c r="BS85" s="322"/>
      <c r="BT85" s="322"/>
      <c r="BU85" s="322"/>
      <c r="BV85" s="322"/>
      <c r="BW85" s="322"/>
      <c r="BX85" s="322"/>
      <c r="BY85" s="322"/>
      <c r="BZ85" s="322"/>
      <c r="CA85" s="322"/>
      <c r="CB85" s="323"/>
    </row>
    <row r="86" spans="1:80" ht="12.75">
      <c r="A86" s="157">
        <v>1</v>
      </c>
      <c r="B86" s="158"/>
      <c r="C86" s="158"/>
      <c r="D86" s="159"/>
      <c r="E86" s="181" t="s">
        <v>403</v>
      </c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3"/>
      <c r="BD86" s="379">
        <v>1</v>
      </c>
      <c r="BE86" s="380"/>
      <c r="BF86" s="380"/>
      <c r="BG86" s="380"/>
      <c r="BH86" s="380"/>
      <c r="BI86" s="380"/>
      <c r="BJ86" s="380"/>
      <c r="BK86" s="380"/>
      <c r="BL86" s="380"/>
      <c r="BM86" s="381"/>
      <c r="BN86" s="398">
        <v>0</v>
      </c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399"/>
      <c r="CB86" s="400"/>
    </row>
    <row r="87" spans="1:80" ht="12.75">
      <c r="A87" s="157">
        <v>2</v>
      </c>
      <c r="B87" s="158"/>
      <c r="C87" s="158"/>
      <c r="D87" s="159"/>
      <c r="E87" s="258" t="s">
        <v>402</v>
      </c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60"/>
      <c r="BD87" s="379"/>
      <c r="BE87" s="380"/>
      <c r="BF87" s="380"/>
      <c r="BG87" s="380"/>
      <c r="BH87" s="380"/>
      <c r="BI87" s="380"/>
      <c r="BJ87" s="380"/>
      <c r="BK87" s="380"/>
      <c r="BL87" s="380"/>
      <c r="BM87" s="381"/>
      <c r="BN87" s="398">
        <v>0</v>
      </c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399"/>
      <c r="CB87" s="400"/>
    </row>
    <row r="88" spans="1:80" ht="12.75">
      <c r="A88" s="157"/>
      <c r="B88" s="158"/>
      <c r="C88" s="158"/>
      <c r="D88" s="159"/>
      <c r="E88" s="181" t="s">
        <v>401</v>
      </c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3"/>
      <c r="BD88" s="379">
        <v>2</v>
      </c>
      <c r="BE88" s="380"/>
      <c r="BF88" s="380"/>
      <c r="BG88" s="380"/>
      <c r="BH88" s="380"/>
      <c r="BI88" s="380"/>
      <c r="BJ88" s="380"/>
      <c r="BK88" s="380"/>
      <c r="BL88" s="380"/>
      <c r="BM88" s="381"/>
      <c r="BN88" s="398">
        <v>0</v>
      </c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399"/>
      <c r="CB88" s="400"/>
    </row>
    <row r="89" spans="1:80" ht="12.75">
      <c r="A89" s="157">
        <v>3</v>
      </c>
      <c r="B89" s="158"/>
      <c r="C89" s="158"/>
      <c r="D89" s="159"/>
      <c r="E89" s="181" t="s">
        <v>400</v>
      </c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3"/>
      <c r="BD89" s="379"/>
      <c r="BE89" s="380"/>
      <c r="BF89" s="380"/>
      <c r="BG89" s="380"/>
      <c r="BH89" s="380"/>
      <c r="BI89" s="380"/>
      <c r="BJ89" s="380"/>
      <c r="BK89" s="380"/>
      <c r="BL89" s="380"/>
      <c r="BM89" s="381"/>
      <c r="BN89" s="398">
        <v>0</v>
      </c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400"/>
    </row>
    <row r="90" spans="1:80" ht="12.75">
      <c r="A90" s="157"/>
      <c r="B90" s="158"/>
      <c r="C90" s="158"/>
      <c r="D90" s="159"/>
      <c r="E90" s="181" t="s">
        <v>399</v>
      </c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3"/>
      <c r="BD90" s="379">
        <v>1</v>
      </c>
      <c r="BE90" s="380"/>
      <c r="BF90" s="380"/>
      <c r="BG90" s="380"/>
      <c r="BH90" s="380"/>
      <c r="BI90" s="380"/>
      <c r="BJ90" s="380"/>
      <c r="BK90" s="380"/>
      <c r="BL90" s="380"/>
      <c r="BM90" s="381"/>
      <c r="BN90" s="398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399"/>
      <c r="CB90" s="400"/>
    </row>
    <row r="91" spans="1:80" ht="12.75">
      <c r="A91" s="157"/>
      <c r="B91" s="158"/>
      <c r="C91" s="158"/>
      <c r="D91" s="159"/>
      <c r="E91" s="181" t="s">
        <v>398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3"/>
      <c r="BD91" s="379">
        <v>1</v>
      </c>
      <c r="BE91" s="380"/>
      <c r="BF91" s="380"/>
      <c r="BG91" s="380"/>
      <c r="BH91" s="380"/>
      <c r="BI91" s="380"/>
      <c r="BJ91" s="380"/>
      <c r="BK91" s="380"/>
      <c r="BL91" s="380"/>
      <c r="BM91" s="381"/>
      <c r="BN91" s="398">
        <v>0</v>
      </c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399"/>
      <c r="CB91" s="400"/>
    </row>
    <row r="92" spans="1:80" ht="12.75">
      <c r="A92" s="157"/>
      <c r="B92" s="158"/>
      <c r="C92" s="158"/>
      <c r="D92" s="159"/>
      <c r="E92" s="379" t="s">
        <v>275</v>
      </c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1"/>
      <c r="BD92" s="385" t="s">
        <v>38</v>
      </c>
      <c r="BE92" s="386"/>
      <c r="BF92" s="386"/>
      <c r="BG92" s="386"/>
      <c r="BH92" s="386"/>
      <c r="BI92" s="386"/>
      <c r="BJ92" s="386"/>
      <c r="BK92" s="386"/>
      <c r="BL92" s="386"/>
      <c r="BM92" s="387"/>
      <c r="BN92" s="398">
        <v>0</v>
      </c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399"/>
      <c r="CB92" s="400"/>
    </row>
    <row r="93" spans="1:80" ht="33.75" customHeight="1">
      <c r="A93" s="449" t="s">
        <v>397</v>
      </c>
      <c r="B93" s="449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49"/>
      <c r="BL93" s="449"/>
      <c r="BM93" s="449"/>
      <c r="BN93" s="449"/>
      <c r="BO93" s="449"/>
      <c r="BP93" s="449"/>
      <c r="BQ93" s="449"/>
      <c r="BR93" s="449"/>
      <c r="BS93" s="449"/>
      <c r="BT93" s="449"/>
      <c r="BU93" s="449"/>
      <c r="BV93" s="449"/>
      <c r="BW93" s="449"/>
      <c r="BX93" s="449"/>
      <c r="BY93" s="449"/>
      <c r="BZ93" s="449"/>
      <c r="CA93" s="449"/>
      <c r="CB93" s="449"/>
    </row>
    <row r="94" spans="1:80" ht="12.75">
      <c r="A94" s="315" t="s">
        <v>301</v>
      </c>
      <c r="B94" s="316"/>
      <c r="C94" s="316"/>
      <c r="D94" s="317"/>
      <c r="E94" s="315" t="s">
        <v>357</v>
      </c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7"/>
      <c r="AS94" s="315" t="s">
        <v>355</v>
      </c>
      <c r="AT94" s="316"/>
      <c r="AU94" s="316"/>
      <c r="AV94" s="316"/>
      <c r="AW94" s="316"/>
      <c r="AX94" s="316"/>
      <c r="AY94" s="316"/>
      <c r="AZ94" s="316"/>
      <c r="BA94" s="316"/>
      <c r="BB94" s="317"/>
      <c r="BC94" s="315" t="s">
        <v>396</v>
      </c>
      <c r="BD94" s="316"/>
      <c r="BE94" s="316"/>
      <c r="BF94" s="316"/>
      <c r="BG94" s="316"/>
      <c r="BH94" s="316"/>
      <c r="BI94" s="316"/>
      <c r="BJ94" s="316"/>
      <c r="BK94" s="316"/>
      <c r="BL94" s="316"/>
      <c r="BM94" s="317"/>
      <c r="BN94" s="315" t="s">
        <v>66</v>
      </c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7"/>
    </row>
    <row r="95" spans="1:80" ht="12.75">
      <c r="A95" s="324" t="s">
        <v>294</v>
      </c>
      <c r="B95" s="325"/>
      <c r="C95" s="325"/>
      <c r="D95" s="326"/>
      <c r="E95" s="324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6"/>
      <c r="AS95" s="324"/>
      <c r="AT95" s="325"/>
      <c r="AU95" s="325"/>
      <c r="AV95" s="325"/>
      <c r="AW95" s="325"/>
      <c r="AX95" s="325"/>
      <c r="AY95" s="325"/>
      <c r="AZ95" s="325"/>
      <c r="BA95" s="325"/>
      <c r="BB95" s="326"/>
      <c r="BC95" s="324" t="s">
        <v>395</v>
      </c>
      <c r="BD95" s="325"/>
      <c r="BE95" s="325"/>
      <c r="BF95" s="325"/>
      <c r="BG95" s="325"/>
      <c r="BH95" s="325"/>
      <c r="BI95" s="325"/>
      <c r="BJ95" s="325"/>
      <c r="BK95" s="325"/>
      <c r="BL95" s="325"/>
      <c r="BM95" s="326"/>
      <c r="BN95" s="324" t="s">
        <v>394</v>
      </c>
      <c r="BO95" s="325"/>
      <c r="BP95" s="325"/>
      <c r="BQ95" s="325"/>
      <c r="BR95" s="325"/>
      <c r="BS95" s="325"/>
      <c r="BT95" s="325"/>
      <c r="BU95" s="325"/>
      <c r="BV95" s="325"/>
      <c r="BW95" s="325"/>
      <c r="BX95" s="325"/>
      <c r="BY95" s="325"/>
      <c r="BZ95" s="325"/>
      <c r="CA95" s="325"/>
      <c r="CB95" s="326"/>
    </row>
    <row r="96" spans="1:80" ht="12.75">
      <c r="A96" s="324"/>
      <c r="B96" s="325"/>
      <c r="C96" s="325"/>
      <c r="D96" s="326"/>
      <c r="E96" s="324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6"/>
      <c r="AS96" s="324"/>
      <c r="AT96" s="325"/>
      <c r="AU96" s="325"/>
      <c r="AV96" s="325"/>
      <c r="AW96" s="325"/>
      <c r="AX96" s="325"/>
      <c r="AY96" s="325"/>
      <c r="AZ96" s="325"/>
      <c r="BA96" s="325"/>
      <c r="BB96" s="326"/>
      <c r="BC96" s="324" t="s">
        <v>68</v>
      </c>
      <c r="BD96" s="325"/>
      <c r="BE96" s="325"/>
      <c r="BF96" s="325"/>
      <c r="BG96" s="325"/>
      <c r="BH96" s="325"/>
      <c r="BI96" s="325"/>
      <c r="BJ96" s="325"/>
      <c r="BK96" s="325"/>
      <c r="BL96" s="325"/>
      <c r="BM96" s="326"/>
      <c r="BN96" s="324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6"/>
    </row>
    <row r="97" spans="1:80" ht="12.75">
      <c r="A97" s="321"/>
      <c r="B97" s="322"/>
      <c r="C97" s="322"/>
      <c r="D97" s="323"/>
      <c r="E97" s="321">
        <v>1</v>
      </c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3"/>
      <c r="AS97" s="321">
        <v>2</v>
      </c>
      <c r="AT97" s="322"/>
      <c r="AU97" s="322"/>
      <c r="AV97" s="322"/>
      <c r="AW97" s="322"/>
      <c r="AX97" s="322"/>
      <c r="AY97" s="322"/>
      <c r="AZ97" s="322"/>
      <c r="BA97" s="322"/>
      <c r="BB97" s="323"/>
      <c r="BC97" s="321">
        <v>3</v>
      </c>
      <c r="BD97" s="322"/>
      <c r="BE97" s="322"/>
      <c r="BF97" s="322"/>
      <c r="BG97" s="322"/>
      <c r="BH97" s="322"/>
      <c r="BI97" s="322"/>
      <c r="BJ97" s="322"/>
      <c r="BK97" s="322"/>
      <c r="BL97" s="322"/>
      <c r="BM97" s="323"/>
      <c r="BN97" s="321">
        <v>4</v>
      </c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3"/>
    </row>
    <row r="98" spans="1:80" ht="12.75">
      <c r="A98" s="157">
        <v>1</v>
      </c>
      <c r="B98" s="158"/>
      <c r="C98" s="158"/>
      <c r="D98" s="159"/>
      <c r="E98" s="157" t="s">
        <v>393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9"/>
      <c r="AS98" s="388" t="s">
        <v>38</v>
      </c>
      <c r="AT98" s="389"/>
      <c r="AU98" s="389"/>
      <c r="AV98" s="389"/>
      <c r="AW98" s="389"/>
      <c r="AX98" s="389"/>
      <c r="AY98" s="389"/>
      <c r="AZ98" s="389"/>
      <c r="BA98" s="389"/>
      <c r="BB98" s="390"/>
      <c r="BC98" s="392"/>
      <c r="BD98" s="393"/>
      <c r="BE98" s="393"/>
      <c r="BF98" s="393"/>
      <c r="BG98" s="393"/>
      <c r="BH98" s="393"/>
      <c r="BI98" s="393"/>
      <c r="BJ98" s="393"/>
      <c r="BK98" s="393"/>
      <c r="BL98" s="393"/>
      <c r="BM98" s="394"/>
      <c r="BN98" s="398">
        <v>0</v>
      </c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399"/>
      <c r="CB98" s="400"/>
    </row>
    <row r="99" spans="1:80" ht="12.75">
      <c r="A99" s="157"/>
      <c r="B99" s="158"/>
      <c r="C99" s="158"/>
      <c r="D99" s="159"/>
      <c r="E99" s="157" t="s">
        <v>392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9"/>
      <c r="AS99" s="388">
        <v>4</v>
      </c>
      <c r="AT99" s="389"/>
      <c r="AU99" s="389"/>
      <c r="AV99" s="389"/>
      <c r="AW99" s="389"/>
      <c r="AX99" s="389"/>
      <c r="AY99" s="389"/>
      <c r="AZ99" s="389"/>
      <c r="BA99" s="389"/>
      <c r="BB99" s="390"/>
      <c r="BC99" s="392">
        <v>2025</v>
      </c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398">
        <v>0</v>
      </c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399"/>
      <c r="CB99" s="400"/>
    </row>
    <row r="100" spans="1:80" ht="12.75">
      <c r="A100" s="157"/>
      <c r="B100" s="158"/>
      <c r="C100" s="158"/>
      <c r="D100" s="159"/>
      <c r="E100" s="157" t="s">
        <v>391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9"/>
      <c r="AS100" s="388">
        <v>1</v>
      </c>
      <c r="AT100" s="389"/>
      <c r="AU100" s="389"/>
      <c r="AV100" s="389"/>
      <c r="AW100" s="389"/>
      <c r="AX100" s="389"/>
      <c r="AY100" s="389"/>
      <c r="AZ100" s="389"/>
      <c r="BA100" s="389"/>
      <c r="BB100" s="390"/>
      <c r="BC100" s="392">
        <v>2400</v>
      </c>
      <c r="BD100" s="393"/>
      <c r="BE100" s="393"/>
      <c r="BF100" s="393"/>
      <c r="BG100" s="393"/>
      <c r="BH100" s="393"/>
      <c r="BI100" s="393"/>
      <c r="BJ100" s="393"/>
      <c r="BK100" s="393"/>
      <c r="BL100" s="393"/>
      <c r="BM100" s="394"/>
      <c r="BN100" s="398">
        <v>0</v>
      </c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399"/>
      <c r="CB100" s="400"/>
    </row>
    <row r="101" spans="1:80" ht="12.75">
      <c r="A101" s="157"/>
      <c r="B101" s="158"/>
      <c r="C101" s="158"/>
      <c r="D101" s="159"/>
      <c r="E101" s="379" t="s">
        <v>275</v>
      </c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1"/>
      <c r="AS101" s="333" t="s">
        <v>38</v>
      </c>
      <c r="AT101" s="334"/>
      <c r="AU101" s="334"/>
      <c r="AV101" s="334"/>
      <c r="AW101" s="334"/>
      <c r="AX101" s="334"/>
      <c r="AY101" s="334"/>
      <c r="AZ101" s="334"/>
      <c r="BA101" s="334"/>
      <c r="BB101" s="335"/>
      <c r="BC101" s="385" t="s">
        <v>38</v>
      </c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7"/>
      <c r="BN101" s="398">
        <v>0</v>
      </c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399"/>
      <c r="CB101" s="400"/>
    </row>
  </sheetData>
  <sheetProtection/>
  <mergeCells count="413">
    <mergeCell ref="A91:D91"/>
    <mergeCell ref="E91:BC91"/>
    <mergeCell ref="BD91:BM91"/>
    <mergeCell ref="BN91:CB91"/>
    <mergeCell ref="A100:D100"/>
    <mergeCell ref="E100:AR100"/>
    <mergeCell ref="AS100:BB100"/>
    <mergeCell ref="BC100:BM100"/>
    <mergeCell ref="BN100:CB100"/>
    <mergeCell ref="A99:D99"/>
    <mergeCell ref="A101:D101"/>
    <mergeCell ref="E101:AR101"/>
    <mergeCell ref="AS101:BB101"/>
    <mergeCell ref="BC101:BM101"/>
    <mergeCell ref="BN101:CB101"/>
    <mergeCell ref="A98:D98"/>
    <mergeCell ref="E98:AR98"/>
    <mergeCell ref="AS98:BB98"/>
    <mergeCell ref="BC98:BM98"/>
    <mergeCell ref="BN98:CB98"/>
    <mergeCell ref="E99:AR99"/>
    <mergeCell ref="AS99:BB99"/>
    <mergeCell ref="BC99:BM99"/>
    <mergeCell ref="BN99:CB99"/>
    <mergeCell ref="A96:D96"/>
    <mergeCell ref="E96:AR96"/>
    <mergeCell ref="AS96:BB96"/>
    <mergeCell ref="BC96:BM96"/>
    <mergeCell ref="BN96:CB96"/>
    <mergeCell ref="A97:D97"/>
    <mergeCell ref="E97:AR97"/>
    <mergeCell ref="AS97:BB97"/>
    <mergeCell ref="BC97:BM97"/>
    <mergeCell ref="BN97:CB97"/>
    <mergeCell ref="A94:D94"/>
    <mergeCell ref="E94:AR94"/>
    <mergeCell ref="AS94:BB94"/>
    <mergeCell ref="BC94:BM94"/>
    <mergeCell ref="BN94:CB94"/>
    <mergeCell ref="A95:D95"/>
    <mergeCell ref="E95:AR95"/>
    <mergeCell ref="AS95:BB95"/>
    <mergeCell ref="BC95:BM95"/>
    <mergeCell ref="BN95:CB95"/>
    <mergeCell ref="A92:D92"/>
    <mergeCell ref="E92:BC92"/>
    <mergeCell ref="BD92:BM92"/>
    <mergeCell ref="BN92:CB92"/>
    <mergeCell ref="A93:CB93"/>
    <mergeCell ref="A90:D90"/>
    <mergeCell ref="E90:BC90"/>
    <mergeCell ref="BD90:BM90"/>
    <mergeCell ref="BN90:CB90"/>
    <mergeCell ref="A88:D88"/>
    <mergeCell ref="E88:BC88"/>
    <mergeCell ref="BD88:BM88"/>
    <mergeCell ref="BN88:CB88"/>
    <mergeCell ref="A89:D89"/>
    <mergeCell ref="E89:BC89"/>
    <mergeCell ref="BD89:BM89"/>
    <mergeCell ref="BN89:CB89"/>
    <mergeCell ref="A86:D86"/>
    <mergeCell ref="E86:BC86"/>
    <mergeCell ref="BD86:BM86"/>
    <mergeCell ref="BN86:CB86"/>
    <mergeCell ref="A87:D87"/>
    <mergeCell ref="E87:BC87"/>
    <mergeCell ref="BD87:BM87"/>
    <mergeCell ref="BN87:CB87"/>
    <mergeCell ref="A84:D84"/>
    <mergeCell ref="E84:BC84"/>
    <mergeCell ref="BD84:BM84"/>
    <mergeCell ref="BN84:CB84"/>
    <mergeCell ref="A85:D85"/>
    <mergeCell ref="E85:BC85"/>
    <mergeCell ref="BD85:BM85"/>
    <mergeCell ref="BN85:CB85"/>
    <mergeCell ref="A81:CB81"/>
    <mergeCell ref="A82:D82"/>
    <mergeCell ref="E82:BC82"/>
    <mergeCell ref="BD82:BM82"/>
    <mergeCell ref="BN82:CB82"/>
    <mergeCell ref="A83:D83"/>
    <mergeCell ref="E83:BC83"/>
    <mergeCell ref="BD83:BM83"/>
    <mergeCell ref="BN83:CB83"/>
    <mergeCell ref="A78:D78"/>
    <mergeCell ref="E78:AM78"/>
    <mergeCell ref="AN78:BC78"/>
    <mergeCell ref="BD78:BM78"/>
    <mergeCell ref="BN78:CB78"/>
    <mergeCell ref="A79:D79"/>
    <mergeCell ref="E79:AM79"/>
    <mergeCell ref="AN79:BC79"/>
    <mergeCell ref="BD79:BM79"/>
    <mergeCell ref="BN79:CB79"/>
    <mergeCell ref="A76:D76"/>
    <mergeCell ref="E76:AM76"/>
    <mergeCell ref="AN76:BC76"/>
    <mergeCell ref="BD76:BM76"/>
    <mergeCell ref="BN76:CB76"/>
    <mergeCell ref="A77:D77"/>
    <mergeCell ref="E77:AM77"/>
    <mergeCell ref="AN77:BC77"/>
    <mergeCell ref="BD77:BM77"/>
    <mergeCell ref="BN77:CB77"/>
    <mergeCell ref="A74:D74"/>
    <mergeCell ref="E74:AM74"/>
    <mergeCell ref="AN74:BC74"/>
    <mergeCell ref="BD74:BM74"/>
    <mergeCell ref="BN74:CB74"/>
    <mergeCell ref="A75:D75"/>
    <mergeCell ref="E75:AM75"/>
    <mergeCell ref="AN75:BC75"/>
    <mergeCell ref="BD75:BM75"/>
    <mergeCell ref="BN75:CB75"/>
    <mergeCell ref="A72:D72"/>
    <mergeCell ref="E72:AM72"/>
    <mergeCell ref="AN72:BC72"/>
    <mergeCell ref="BD72:BM72"/>
    <mergeCell ref="BN72:CB72"/>
    <mergeCell ref="A73:D73"/>
    <mergeCell ref="E73:AM73"/>
    <mergeCell ref="AN73:BC73"/>
    <mergeCell ref="BD73:BM73"/>
    <mergeCell ref="BN73:CB73"/>
    <mergeCell ref="A70:D70"/>
    <mergeCell ref="E70:AM70"/>
    <mergeCell ref="AN70:BC70"/>
    <mergeCell ref="BD70:BM70"/>
    <mergeCell ref="BN70:CB70"/>
    <mergeCell ref="A71:D71"/>
    <mergeCell ref="E71:AM71"/>
    <mergeCell ref="AN71:BC71"/>
    <mergeCell ref="BD71:BM71"/>
    <mergeCell ref="BN71:CB71"/>
    <mergeCell ref="A68:D68"/>
    <mergeCell ref="E68:AM68"/>
    <mergeCell ref="AN68:BC68"/>
    <mergeCell ref="BD68:BM68"/>
    <mergeCell ref="BN68:CB68"/>
    <mergeCell ref="A69:D69"/>
    <mergeCell ref="E69:AM69"/>
    <mergeCell ref="AN69:BC69"/>
    <mergeCell ref="BD69:BM69"/>
    <mergeCell ref="BN69:CB69"/>
    <mergeCell ref="A67:D67"/>
    <mergeCell ref="E67:AM67"/>
    <mergeCell ref="AN67:BC67"/>
    <mergeCell ref="BD67:BM67"/>
    <mergeCell ref="BN67:CB67"/>
    <mergeCell ref="A65:D65"/>
    <mergeCell ref="E65:AM65"/>
    <mergeCell ref="AN65:BC65"/>
    <mergeCell ref="BD65:BM65"/>
    <mergeCell ref="BN65:CB65"/>
    <mergeCell ref="A66:D66"/>
    <mergeCell ref="E66:AM66"/>
    <mergeCell ref="AN66:BC66"/>
    <mergeCell ref="BD66:BM66"/>
    <mergeCell ref="BN66:CB66"/>
    <mergeCell ref="A63:D63"/>
    <mergeCell ref="E63:AM63"/>
    <mergeCell ref="AN63:BC63"/>
    <mergeCell ref="BD63:BM63"/>
    <mergeCell ref="BN63:CB63"/>
    <mergeCell ref="A64:D64"/>
    <mergeCell ref="E64:AM64"/>
    <mergeCell ref="AN64:BC64"/>
    <mergeCell ref="BD64:BM64"/>
    <mergeCell ref="BN64:CB64"/>
    <mergeCell ref="A61:D61"/>
    <mergeCell ref="E61:AM61"/>
    <mergeCell ref="AN61:BC61"/>
    <mergeCell ref="BD61:BM61"/>
    <mergeCell ref="BN61:CB61"/>
    <mergeCell ref="A62:D62"/>
    <mergeCell ref="E62:AM62"/>
    <mergeCell ref="AN62:BC62"/>
    <mergeCell ref="BD62:BM62"/>
    <mergeCell ref="BN62:CB62"/>
    <mergeCell ref="A58:CB58"/>
    <mergeCell ref="A60:D60"/>
    <mergeCell ref="E60:AM60"/>
    <mergeCell ref="AN60:BC60"/>
    <mergeCell ref="BD60:BM60"/>
    <mergeCell ref="BN60:CB60"/>
    <mergeCell ref="A43:D43"/>
    <mergeCell ref="E43:AI43"/>
    <mergeCell ref="AJ43:AT43"/>
    <mergeCell ref="AU43:BD43"/>
    <mergeCell ref="BE43:BO43"/>
    <mergeCell ref="BP43:CB43"/>
    <mergeCell ref="A55:D55"/>
    <mergeCell ref="E55:AQ55"/>
    <mergeCell ref="AR55:BC55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BD55:BN55"/>
    <mergeCell ref="BO55:CB55"/>
    <mergeCell ref="A56:D56"/>
    <mergeCell ref="E56:AQ56"/>
    <mergeCell ref="AR56:BC56"/>
    <mergeCell ref="BD56:BN56"/>
    <mergeCell ref="BO56:CB56"/>
    <mergeCell ref="A53:D53"/>
    <mergeCell ref="E53:AQ53"/>
    <mergeCell ref="AR53:BC53"/>
    <mergeCell ref="BD53:BN53"/>
    <mergeCell ref="BO53:CB53"/>
    <mergeCell ref="A54:D54"/>
    <mergeCell ref="E54:AQ54"/>
    <mergeCell ref="AR54:BC54"/>
    <mergeCell ref="BD54:BN54"/>
    <mergeCell ref="BO54:CB54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8:CB48"/>
    <mergeCell ref="A50:D50"/>
    <mergeCell ref="E50:AQ50"/>
    <mergeCell ref="AR50:BC50"/>
    <mergeCell ref="BD50:BN50"/>
    <mergeCell ref="BO50:CB50"/>
    <mergeCell ref="A46:D46"/>
    <mergeCell ref="E46:AI46"/>
    <mergeCell ref="AJ46:AT46"/>
    <mergeCell ref="AU46:BD46"/>
    <mergeCell ref="BE46:BO46"/>
    <mergeCell ref="BP46:CB46"/>
    <mergeCell ref="A45:D45"/>
    <mergeCell ref="E45:AI45"/>
    <mergeCell ref="AJ45:AT45"/>
    <mergeCell ref="AU45:BD45"/>
    <mergeCell ref="BE45:BO45"/>
    <mergeCell ref="BP45:CB45"/>
    <mergeCell ref="A44:D44"/>
    <mergeCell ref="E44:AI44"/>
    <mergeCell ref="AJ44:AT44"/>
    <mergeCell ref="AU44:BD44"/>
    <mergeCell ref="BE44:BO44"/>
    <mergeCell ref="BP44:CB4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0:D30"/>
    <mergeCell ref="E30:AM30"/>
    <mergeCell ref="AN30:AV30"/>
    <mergeCell ref="AW30:BI30"/>
    <mergeCell ref="BJ30:CB30"/>
    <mergeCell ref="A32:CB32"/>
    <mergeCell ref="A28:D28"/>
    <mergeCell ref="E28:AM28"/>
    <mergeCell ref="AN28:AV28"/>
    <mergeCell ref="AW28:BI28"/>
    <mergeCell ref="BJ28:CB28"/>
    <mergeCell ref="A29:D29"/>
    <mergeCell ref="E29:AM29"/>
    <mergeCell ref="AN29:AV29"/>
    <mergeCell ref="AW29:BI29"/>
    <mergeCell ref="BJ29:CB29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1:CB21"/>
    <mergeCell ref="A23:D23"/>
    <mergeCell ref="E23:AM23"/>
    <mergeCell ref="AN23:AV23"/>
    <mergeCell ref="AW23:BI23"/>
    <mergeCell ref="BJ23:CB23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S43"/>
  <sheetViews>
    <sheetView view="pageBreakPreview" zoomScaleSheetLayoutView="100" zoomScalePageLayoutView="0" workbookViewId="0" topLeftCell="A10">
      <selection activeCell="DF44" sqref="DF44"/>
    </sheetView>
  </sheetViews>
  <sheetFormatPr defaultColWidth="1.12109375" defaultRowHeight="12.75"/>
  <cols>
    <col min="1" max="16384" width="1.12109375" style="1" customWidth="1"/>
  </cols>
  <sheetData>
    <row r="1" s="83" customFormat="1" ht="11.25">
      <c r="DS1" s="82" t="s">
        <v>310</v>
      </c>
    </row>
    <row r="2" s="83" customFormat="1" ht="11.25">
      <c r="DS2" s="82" t="s">
        <v>309</v>
      </c>
    </row>
    <row r="3" s="83" customFormat="1" ht="11.25">
      <c r="DS3" s="82" t="s">
        <v>60</v>
      </c>
    </row>
    <row r="4" s="81" customFormat="1" ht="11.25">
      <c r="DS4" s="82" t="s">
        <v>61</v>
      </c>
    </row>
    <row r="5" s="79" customFormat="1" ht="15.75">
      <c r="DS5" s="80"/>
    </row>
    <row r="7" spans="1:123" s="74" customFormat="1" ht="15.75">
      <c r="A7" s="382" t="s">
        <v>308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</row>
    <row r="8" spans="1:123" s="77" customFormat="1" ht="9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23" s="74" customFormat="1" ht="15.75">
      <c r="A9" s="382" t="s">
        <v>307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</row>
    <row r="10" s="3" customFormat="1" ht="12.75"/>
    <row r="11" spans="1:123" ht="15.75">
      <c r="A11" s="74" t="s">
        <v>306</v>
      </c>
      <c r="T11" s="383" t="s">
        <v>305</v>
      </c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</row>
    <row r="12" spans="1:123" s="75" customFormat="1" ht="9.75">
      <c r="A12" s="7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74" t="s">
        <v>304</v>
      </c>
      <c r="AH13" s="384" t="s">
        <v>372</v>
      </c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</row>
    <row r="15" spans="1:123" ht="15.75">
      <c r="A15" s="382" t="s">
        <v>302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</row>
    <row r="16" s="3" customFormat="1" ht="12.75"/>
    <row r="17" spans="1:123" s="3" customFormat="1" ht="12.75">
      <c r="A17" s="315" t="s">
        <v>301</v>
      </c>
      <c r="B17" s="316"/>
      <c r="C17" s="316"/>
      <c r="D17" s="317"/>
      <c r="E17" s="315" t="s">
        <v>300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7"/>
      <c r="U17" s="315" t="s">
        <v>299</v>
      </c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7"/>
      <c r="AG17" s="321" t="s">
        <v>298</v>
      </c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3"/>
      <c r="CK17" s="315" t="s">
        <v>297</v>
      </c>
      <c r="CL17" s="316"/>
      <c r="CM17" s="316"/>
      <c r="CN17" s="316"/>
      <c r="CO17" s="316"/>
      <c r="CP17" s="316"/>
      <c r="CQ17" s="316"/>
      <c r="CR17" s="316"/>
      <c r="CS17" s="316"/>
      <c r="CT17" s="316"/>
      <c r="CU17" s="317"/>
      <c r="CV17" s="315" t="s">
        <v>296</v>
      </c>
      <c r="CW17" s="316"/>
      <c r="CX17" s="316"/>
      <c r="CY17" s="316"/>
      <c r="CZ17" s="316"/>
      <c r="DA17" s="316"/>
      <c r="DB17" s="316"/>
      <c r="DC17" s="316"/>
      <c r="DD17" s="316"/>
      <c r="DE17" s="317"/>
      <c r="DF17" s="315" t="s">
        <v>295</v>
      </c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7"/>
    </row>
    <row r="18" spans="1:123" s="3" customFormat="1" ht="12.75">
      <c r="A18" s="324" t="s">
        <v>294</v>
      </c>
      <c r="B18" s="325"/>
      <c r="C18" s="325"/>
      <c r="D18" s="326"/>
      <c r="E18" s="324" t="s">
        <v>293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324" t="s">
        <v>292</v>
      </c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6"/>
      <c r="AG18" s="315" t="s">
        <v>65</v>
      </c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7"/>
      <c r="AU18" s="321" t="s">
        <v>6</v>
      </c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3"/>
      <c r="CK18" s="324" t="s">
        <v>291</v>
      </c>
      <c r="CL18" s="325"/>
      <c r="CM18" s="325"/>
      <c r="CN18" s="325"/>
      <c r="CO18" s="325"/>
      <c r="CP18" s="325"/>
      <c r="CQ18" s="325"/>
      <c r="CR18" s="325"/>
      <c r="CS18" s="325"/>
      <c r="CT18" s="325"/>
      <c r="CU18" s="326"/>
      <c r="CV18" s="324" t="s">
        <v>290</v>
      </c>
      <c r="CW18" s="325"/>
      <c r="CX18" s="325"/>
      <c r="CY18" s="325"/>
      <c r="CZ18" s="325"/>
      <c r="DA18" s="325"/>
      <c r="DB18" s="325"/>
      <c r="DC18" s="325"/>
      <c r="DD18" s="325"/>
      <c r="DE18" s="326"/>
      <c r="DF18" s="324" t="s">
        <v>289</v>
      </c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6"/>
    </row>
    <row r="19" spans="1:123" s="3" customFormat="1" ht="12.75">
      <c r="A19" s="324"/>
      <c r="B19" s="325"/>
      <c r="C19" s="325"/>
      <c r="D19" s="326"/>
      <c r="E19" s="324" t="s">
        <v>288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6"/>
      <c r="U19" s="324" t="s">
        <v>287</v>
      </c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6"/>
      <c r="AG19" s="324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6"/>
      <c r="AU19" s="315" t="s">
        <v>286</v>
      </c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7"/>
      <c r="BI19" s="315" t="s">
        <v>285</v>
      </c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7"/>
      <c r="BW19" s="315" t="s">
        <v>285</v>
      </c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7"/>
      <c r="CK19" s="324" t="s">
        <v>283</v>
      </c>
      <c r="CL19" s="325"/>
      <c r="CM19" s="325"/>
      <c r="CN19" s="325"/>
      <c r="CO19" s="325"/>
      <c r="CP19" s="325"/>
      <c r="CQ19" s="325"/>
      <c r="CR19" s="325"/>
      <c r="CS19" s="325"/>
      <c r="CT19" s="325"/>
      <c r="CU19" s="326"/>
      <c r="CV19" s="324"/>
      <c r="CW19" s="325"/>
      <c r="CX19" s="325"/>
      <c r="CY19" s="325"/>
      <c r="CZ19" s="325"/>
      <c r="DA19" s="325"/>
      <c r="DB19" s="325"/>
      <c r="DC19" s="325"/>
      <c r="DD19" s="325"/>
      <c r="DE19" s="326"/>
      <c r="DF19" s="324" t="s">
        <v>284</v>
      </c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6"/>
    </row>
    <row r="20" spans="1:123" s="3" customFormat="1" ht="12.75">
      <c r="A20" s="324"/>
      <c r="B20" s="325"/>
      <c r="C20" s="325"/>
      <c r="D20" s="326"/>
      <c r="E20" s="324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4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6"/>
      <c r="AG20" s="324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6"/>
      <c r="AU20" s="324" t="s">
        <v>283</v>
      </c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6"/>
      <c r="BI20" s="324" t="s">
        <v>282</v>
      </c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6"/>
      <c r="BW20" s="324" t="s">
        <v>281</v>
      </c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6"/>
      <c r="CK20" s="324" t="s">
        <v>280</v>
      </c>
      <c r="CL20" s="325"/>
      <c r="CM20" s="325"/>
      <c r="CN20" s="325"/>
      <c r="CO20" s="325"/>
      <c r="CP20" s="325"/>
      <c r="CQ20" s="325"/>
      <c r="CR20" s="325"/>
      <c r="CS20" s="325"/>
      <c r="CT20" s="325"/>
      <c r="CU20" s="326"/>
      <c r="CV20" s="324"/>
      <c r="CW20" s="325"/>
      <c r="CX20" s="325"/>
      <c r="CY20" s="325"/>
      <c r="CZ20" s="325"/>
      <c r="DA20" s="325"/>
      <c r="DB20" s="325"/>
      <c r="DC20" s="325"/>
      <c r="DD20" s="325"/>
      <c r="DE20" s="326"/>
      <c r="DF20" s="324" t="s">
        <v>279</v>
      </c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6"/>
    </row>
    <row r="21" spans="1:123" s="3" customFormat="1" ht="12.75">
      <c r="A21" s="324"/>
      <c r="B21" s="325"/>
      <c r="C21" s="325"/>
      <c r="D21" s="326"/>
      <c r="E21" s="324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324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6"/>
      <c r="AG21" s="324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6"/>
      <c r="AU21" s="324" t="s">
        <v>278</v>
      </c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6"/>
      <c r="BI21" s="324" t="s">
        <v>277</v>
      </c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6"/>
      <c r="BW21" s="324" t="s">
        <v>277</v>
      </c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6"/>
      <c r="CK21" s="324"/>
      <c r="CL21" s="325"/>
      <c r="CM21" s="325"/>
      <c r="CN21" s="325"/>
      <c r="CO21" s="325"/>
      <c r="CP21" s="325"/>
      <c r="CQ21" s="325"/>
      <c r="CR21" s="325"/>
      <c r="CS21" s="325"/>
      <c r="CT21" s="325"/>
      <c r="CU21" s="326"/>
      <c r="CV21" s="324"/>
      <c r="CW21" s="325"/>
      <c r="CX21" s="325"/>
      <c r="CY21" s="325"/>
      <c r="CZ21" s="325"/>
      <c r="DA21" s="325"/>
      <c r="DB21" s="325"/>
      <c r="DC21" s="325"/>
      <c r="DD21" s="325"/>
      <c r="DE21" s="326"/>
      <c r="DF21" s="324" t="s">
        <v>276</v>
      </c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6"/>
    </row>
    <row r="22" spans="1:123" s="3" customFormat="1" ht="12.75">
      <c r="A22" s="321">
        <v>1</v>
      </c>
      <c r="B22" s="322"/>
      <c r="C22" s="322"/>
      <c r="D22" s="323"/>
      <c r="E22" s="321">
        <v>2</v>
      </c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3"/>
      <c r="U22" s="321">
        <v>3</v>
      </c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3"/>
      <c r="AG22" s="321">
        <v>4</v>
      </c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3"/>
      <c r="AU22" s="321">
        <v>5</v>
      </c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3"/>
      <c r="BI22" s="321">
        <v>6</v>
      </c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3"/>
      <c r="BW22" s="321">
        <v>7</v>
      </c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3"/>
      <c r="CK22" s="321">
        <v>8</v>
      </c>
      <c r="CL22" s="322"/>
      <c r="CM22" s="322"/>
      <c r="CN22" s="322"/>
      <c r="CO22" s="322"/>
      <c r="CP22" s="322"/>
      <c r="CQ22" s="322"/>
      <c r="CR22" s="322"/>
      <c r="CS22" s="322"/>
      <c r="CT22" s="322"/>
      <c r="CU22" s="323"/>
      <c r="CV22" s="321">
        <v>9</v>
      </c>
      <c r="CW22" s="322"/>
      <c r="CX22" s="322"/>
      <c r="CY22" s="322"/>
      <c r="CZ22" s="322"/>
      <c r="DA22" s="322"/>
      <c r="DB22" s="322"/>
      <c r="DC22" s="322"/>
      <c r="DD22" s="322"/>
      <c r="DE22" s="323"/>
      <c r="DF22" s="321">
        <v>10</v>
      </c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3"/>
    </row>
    <row r="23" spans="1:123" s="3" customFormat="1" ht="12.75">
      <c r="A23" s="181">
        <v>1</v>
      </c>
      <c r="B23" s="182"/>
      <c r="C23" s="182"/>
      <c r="D23" s="183"/>
      <c r="E23" s="258" t="s">
        <v>475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60"/>
      <c r="U23" s="379">
        <v>1</v>
      </c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1"/>
      <c r="AG23" s="379">
        <v>27769.4</v>
      </c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1"/>
      <c r="AU23" s="379">
        <v>15427.4</v>
      </c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1"/>
      <c r="BI23" s="379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1"/>
      <c r="BW23" s="379">
        <v>12342</v>
      </c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1"/>
      <c r="CK23" s="379">
        <v>100</v>
      </c>
      <c r="CL23" s="380"/>
      <c r="CM23" s="380"/>
      <c r="CN23" s="380"/>
      <c r="CO23" s="380"/>
      <c r="CP23" s="380"/>
      <c r="CQ23" s="380"/>
      <c r="CR23" s="380"/>
      <c r="CS23" s="380"/>
      <c r="CT23" s="380"/>
      <c r="CU23" s="381"/>
      <c r="CV23" s="379">
        <v>1</v>
      </c>
      <c r="CW23" s="380"/>
      <c r="CX23" s="380"/>
      <c r="CY23" s="380"/>
      <c r="CZ23" s="380"/>
      <c r="DA23" s="380"/>
      <c r="DB23" s="380"/>
      <c r="DC23" s="380"/>
      <c r="DD23" s="380"/>
      <c r="DE23" s="381"/>
      <c r="DF23" s="379">
        <f>U23*AG23*(1+CK23/100)*CV23*12</f>
        <v>666465.6000000001</v>
      </c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1"/>
    </row>
    <row r="24" spans="1:123" s="3" customFormat="1" ht="12.75">
      <c r="A24" s="181">
        <v>2</v>
      </c>
      <c r="B24" s="182"/>
      <c r="C24" s="182"/>
      <c r="D24" s="183"/>
      <c r="E24" s="258" t="s">
        <v>476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379">
        <v>1</v>
      </c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1"/>
      <c r="AG24" s="379">
        <v>17282.67</v>
      </c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1"/>
      <c r="AU24" s="379">
        <v>12342</v>
      </c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1"/>
      <c r="BI24" s="379">
        <v>4940.67</v>
      </c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1"/>
      <c r="BW24" s="379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1"/>
      <c r="CK24" s="379">
        <v>130</v>
      </c>
      <c r="CL24" s="380"/>
      <c r="CM24" s="380"/>
      <c r="CN24" s="380"/>
      <c r="CO24" s="380"/>
      <c r="CP24" s="380"/>
      <c r="CQ24" s="380"/>
      <c r="CR24" s="380"/>
      <c r="CS24" s="380"/>
      <c r="CT24" s="380"/>
      <c r="CU24" s="381"/>
      <c r="CV24" s="379">
        <v>1</v>
      </c>
      <c r="CW24" s="380"/>
      <c r="CX24" s="380"/>
      <c r="CY24" s="380"/>
      <c r="CZ24" s="380"/>
      <c r="DA24" s="380"/>
      <c r="DB24" s="380"/>
      <c r="DC24" s="380"/>
      <c r="DD24" s="380"/>
      <c r="DE24" s="381"/>
      <c r="DF24" s="379">
        <f>U24*AG24*(1+CK24/100)*CV24*12</f>
        <v>477001.6919999999</v>
      </c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1"/>
    </row>
    <row r="25" spans="1:123" s="3" customFormat="1" ht="12.75">
      <c r="A25" s="181">
        <v>3</v>
      </c>
      <c r="B25" s="182"/>
      <c r="C25" s="182"/>
      <c r="D25" s="183"/>
      <c r="E25" s="258" t="s">
        <v>477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60"/>
      <c r="U25" s="379">
        <v>3</v>
      </c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1"/>
      <c r="AG25" s="379">
        <v>17896</v>
      </c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1"/>
      <c r="AU25" s="379">
        <v>12342</v>
      </c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1"/>
      <c r="BI25" s="379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1"/>
      <c r="BW25" s="379">
        <v>5554</v>
      </c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1"/>
      <c r="CK25" s="379">
        <v>100</v>
      </c>
      <c r="CL25" s="380"/>
      <c r="CM25" s="380"/>
      <c r="CN25" s="380"/>
      <c r="CO25" s="380"/>
      <c r="CP25" s="380"/>
      <c r="CQ25" s="380"/>
      <c r="CR25" s="380"/>
      <c r="CS25" s="380"/>
      <c r="CT25" s="380"/>
      <c r="CU25" s="381"/>
      <c r="CV25" s="379">
        <v>1</v>
      </c>
      <c r="CW25" s="380"/>
      <c r="CX25" s="380"/>
      <c r="CY25" s="380"/>
      <c r="CZ25" s="380"/>
      <c r="DA25" s="380"/>
      <c r="DB25" s="380"/>
      <c r="DC25" s="380"/>
      <c r="DD25" s="380"/>
      <c r="DE25" s="381"/>
      <c r="DF25" s="379">
        <f aca="true" t="shared" si="0" ref="DF25:DF42">U25*AG25*(1+CK25/100)*CV25*12</f>
        <v>1288512</v>
      </c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1"/>
    </row>
    <row r="26" spans="1:123" s="3" customFormat="1" ht="12.75">
      <c r="A26" s="181">
        <v>4</v>
      </c>
      <c r="B26" s="182"/>
      <c r="C26" s="182"/>
      <c r="D26" s="183"/>
      <c r="E26" s="258" t="s">
        <v>478</v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60"/>
      <c r="U26" s="379">
        <v>1</v>
      </c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  <c r="AG26" s="379">
        <v>5264.5</v>
      </c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1"/>
      <c r="AU26" s="379">
        <v>4060</v>
      </c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1"/>
      <c r="BI26" s="379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1"/>
      <c r="BW26" s="379">
        <v>1204.6</v>
      </c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1"/>
      <c r="CK26" s="379">
        <v>180</v>
      </c>
      <c r="CL26" s="380"/>
      <c r="CM26" s="380"/>
      <c r="CN26" s="380"/>
      <c r="CO26" s="380"/>
      <c r="CP26" s="380"/>
      <c r="CQ26" s="380"/>
      <c r="CR26" s="380"/>
      <c r="CS26" s="380"/>
      <c r="CT26" s="380"/>
      <c r="CU26" s="381"/>
      <c r="CV26" s="379">
        <v>1</v>
      </c>
      <c r="CW26" s="380"/>
      <c r="CX26" s="380"/>
      <c r="CY26" s="380"/>
      <c r="CZ26" s="380"/>
      <c r="DA26" s="380"/>
      <c r="DB26" s="380"/>
      <c r="DC26" s="380"/>
      <c r="DD26" s="380"/>
      <c r="DE26" s="381"/>
      <c r="DF26" s="379">
        <f t="shared" si="0"/>
        <v>176887.19999999998</v>
      </c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1"/>
    </row>
    <row r="27" spans="1:123" s="3" customFormat="1" ht="12.75">
      <c r="A27" s="181">
        <v>5</v>
      </c>
      <c r="B27" s="182"/>
      <c r="C27" s="182"/>
      <c r="D27" s="183"/>
      <c r="E27" s="258" t="s">
        <v>479</v>
      </c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60"/>
      <c r="U27" s="379">
        <v>1</v>
      </c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1"/>
      <c r="AG27" s="379">
        <v>11284.7</v>
      </c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1"/>
      <c r="AU27" s="379">
        <v>5644</v>
      </c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1"/>
      <c r="BI27" s="379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1"/>
      <c r="BW27" s="379">
        <v>5640.7</v>
      </c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1"/>
      <c r="CK27" s="379">
        <v>40</v>
      </c>
      <c r="CL27" s="380"/>
      <c r="CM27" s="380"/>
      <c r="CN27" s="380"/>
      <c r="CO27" s="380"/>
      <c r="CP27" s="380"/>
      <c r="CQ27" s="380"/>
      <c r="CR27" s="380"/>
      <c r="CS27" s="380"/>
      <c r="CT27" s="380"/>
      <c r="CU27" s="381"/>
      <c r="CV27" s="379">
        <v>1</v>
      </c>
      <c r="CW27" s="380"/>
      <c r="CX27" s="380"/>
      <c r="CY27" s="380"/>
      <c r="CZ27" s="380"/>
      <c r="DA27" s="380"/>
      <c r="DB27" s="380"/>
      <c r="DC27" s="380"/>
      <c r="DD27" s="380"/>
      <c r="DE27" s="381"/>
      <c r="DF27" s="379">
        <f t="shared" si="0"/>
        <v>189582.96</v>
      </c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1"/>
    </row>
    <row r="28" spans="1:123" s="3" customFormat="1" ht="12.75">
      <c r="A28" s="181">
        <v>6</v>
      </c>
      <c r="B28" s="182"/>
      <c r="C28" s="182"/>
      <c r="D28" s="183"/>
      <c r="E28" s="258" t="s">
        <v>203</v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60"/>
      <c r="U28" s="379">
        <v>3</v>
      </c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1"/>
      <c r="AG28" s="379">
        <v>10009</v>
      </c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1"/>
      <c r="AU28" s="379">
        <v>6884</v>
      </c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1"/>
      <c r="BI28" s="379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1"/>
      <c r="BW28" s="379">
        <v>3125</v>
      </c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1"/>
      <c r="CK28" s="379">
        <v>130</v>
      </c>
      <c r="CL28" s="380"/>
      <c r="CM28" s="380"/>
      <c r="CN28" s="380"/>
      <c r="CO28" s="380"/>
      <c r="CP28" s="380"/>
      <c r="CQ28" s="380"/>
      <c r="CR28" s="380"/>
      <c r="CS28" s="380"/>
      <c r="CT28" s="380"/>
      <c r="CU28" s="381"/>
      <c r="CV28" s="379">
        <v>1</v>
      </c>
      <c r="CW28" s="380"/>
      <c r="CX28" s="380"/>
      <c r="CY28" s="380"/>
      <c r="CZ28" s="380"/>
      <c r="DA28" s="380"/>
      <c r="DB28" s="380"/>
      <c r="DC28" s="380"/>
      <c r="DD28" s="380"/>
      <c r="DE28" s="381"/>
      <c r="DF28" s="379">
        <f t="shared" si="0"/>
        <v>828745.2</v>
      </c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1"/>
    </row>
    <row r="29" spans="1:123" s="3" customFormat="1" ht="12.75">
      <c r="A29" s="181">
        <v>7</v>
      </c>
      <c r="B29" s="182"/>
      <c r="C29" s="182"/>
      <c r="D29" s="183"/>
      <c r="E29" s="258" t="s">
        <v>480</v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60"/>
      <c r="U29" s="379">
        <v>1</v>
      </c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1"/>
      <c r="AG29" s="379">
        <v>10308</v>
      </c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1"/>
      <c r="AU29" s="379">
        <v>7109</v>
      </c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1"/>
      <c r="BI29" s="379">
        <v>1066</v>
      </c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1"/>
      <c r="BW29" s="379">
        <v>2133</v>
      </c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1"/>
      <c r="CK29" s="379"/>
      <c r="CL29" s="380"/>
      <c r="CM29" s="380"/>
      <c r="CN29" s="380"/>
      <c r="CO29" s="380"/>
      <c r="CP29" s="380"/>
      <c r="CQ29" s="380"/>
      <c r="CR29" s="380"/>
      <c r="CS29" s="380"/>
      <c r="CT29" s="380"/>
      <c r="CU29" s="381"/>
      <c r="CV29" s="379">
        <v>1</v>
      </c>
      <c r="CW29" s="380"/>
      <c r="CX29" s="380"/>
      <c r="CY29" s="380"/>
      <c r="CZ29" s="380"/>
      <c r="DA29" s="380"/>
      <c r="DB29" s="380"/>
      <c r="DC29" s="380"/>
      <c r="DD29" s="380"/>
      <c r="DE29" s="381"/>
      <c r="DF29" s="379">
        <f t="shared" si="0"/>
        <v>123696</v>
      </c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1"/>
    </row>
    <row r="30" spans="1:123" s="3" customFormat="1" ht="12.75">
      <c r="A30" s="181">
        <v>8</v>
      </c>
      <c r="B30" s="182"/>
      <c r="C30" s="182"/>
      <c r="D30" s="183"/>
      <c r="E30" s="258" t="s">
        <v>481</v>
      </c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60"/>
      <c r="U30" s="379">
        <v>1</v>
      </c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1"/>
      <c r="AG30" s="379">
        <v>8134</v>
      </c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1"/>
      <c r="AU30" s="379">
        <v>6507</v>
      </c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1"/>
      <c r="BI30" s="379">
        <v>976</v>
      </c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1"/>
      <c r="BW30" s="379">
        <v>651</v>
      </c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1"/>
      <c r="CK30" s="379"/>
      <c r="CL30" s="380"/>
      <c r="CM30" s="380"/>
      <c r="CN30" s="380"/>
      <c r="CO30" s="380"/>
      <c r="CP30" s="380"/>
      <c r="CQ30" s="380"/>
      <c r="CR30" s="380"/>
      <c r="CS30" s="380"/>
      <c r="CT30" s="380"/>
      <c r="CU30" s="381"/>
      <c r="CV30" s="379">
        <v>1</v>
      </c>
      <c r="CW30" s="380"/>
      <c r="CX30" s="380"/>
      <c r="CY30" s="380"/>
      <c r="CZ30" s="380"/>
      <c r="DA30" s="380"/>
      <c r="DB30" s="380"/>
      <c r="DC30" s="380"/>
      <c r="DD30" s="380"/>
      <c r="DE30" s="381"/>
      <c r="DF30" s="379">
        <f t="shared" si="0"/>
        <v>97608</v>
      </c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1"/>
    </row>
    <row r="31" spans="1:123" s="3" customFormat="1" ht="12.75">
      <c r="A31" s="181">
        <v>9</v>
      </c>
      <c r="B31" s="182"/>
      <c r="C31" s="182"/>
      <c r="D31" s="183"/>
      <c r="E31" s="258" t="s">
        <v>482</v>
      </c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60"/>
      <c r="U31" s="379">
        <v>1</v>
      </c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1"/>
      <c r="AG31" s="379">
        <v>7385</v>
      </c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1"/>
      <c r="AU31" s="379">
        <v>6714</v>
      </c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1"/>
      <c r="BI31" s="379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1"/>
      <c r="BW31" s="379">
        <v>671</v>
      </c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1"/>
      <c r="CK31" s="379"/>
      <c r="CL31" s="380"/>
      <c r="CM31" s="380"/>
      <c r="CN31" s="380"/>
      <c r="CO31" s="380"/>
      <c r="CP31" s="380"/>
      <c r="CQ31" s="380"/>
      <c r="CR31" s="380"/>
      <c r="CS31" s="380"/>
      <c r="CT31" s="380"/>
      <c r="CU31" s="381"/>
      <c r="CV31" s="379">
        <v>1</v>
      </c>
      <c r="CW31" s="380"/>
      <c r="CX31" s="380"/>
      <c r="CY31" s="380"/>
      <c r="CZ31" s="380"/>
      <c r="DA31" s="380"/>
      <c r="DB31" s="380"/>
      <c r="DC31" s="380"/>
      <c r="DD31" s="380"/>
      <c r="DE31" s="381"/>
      <c r="DF31" s="379">
        <f t="shared" si="0"/>
        <v>88620</v>
      </c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1"/>
    </row>
    <row r="32" spans="1:123" s="3" customFormat="1" ht="30" customHeight="1">
      <c r="A32" s="181">
        <v>10</v>
      </c>
      <c r="B32" s="182"/>
      <c r="C32" s="182"/>
      <c r="D32" s="183"/>
      <c r="E32" s="258" t="s">
        <v>483</v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60"/>
      <c r="U32" s="379">
        <v>3</v>
      </c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1"/>
      <c r="AG32" s="379">
        <v>7682</v>
      </c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1"/>
      <c r="AU32" s="379">
        <v>6984</v>
      </c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1"/>
      <c r="BI32" s="379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1"/>
      <c r="BW32" s="379">
        <v>698</v>
      </c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1"/>
      <c r="CK32" s="379"/>
      <c r="CL32" s="380"/>
      <c r="CM32" s="380"/>
      <c r="CN32" s="380"/>
      <c r="CO32" s="380"/>
      <c r="CP32" s="380"/>
      <c r="CQ32" s="380"/>
      <c r="CR32" s="380"/>
      <c r="CS32" s="380"/>
      <c r="CT32" s="380"/>
      <c r="CU32" s="381"/>
      <c r="CV32" s="379">
        <v>1</v>
      </c>
      <c r="CW32" s="380"/>
      <c r="CX32" s="380"/>
      <c r="CY32" s="380"/>
      <c r="CZ32" s="380"/>
      <c r="DA32" s="380"/>
      <c r="DB32" s="380"/>
      <c r="DC32" s="380"/>
      <c r="DD32" s="380"/>
      <c r="DE32" s="381"/>
      <c r="DF32" s="379">
        <f t="shared" si="0"/>
        <v>276552</v>
      </c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1"/>
    </row>
    <row r="33" spans="1:123" s="3" customFormat="1" ht="12.75">
      <c r="A33" s="181">
        <v>11</v>
      </c>
      <c r="B33" s="182"/>
      <c r="C33" s="182"/>
      <c r="D33" s="183"/>
      <c r="E33" s="258" t="s">
        <v>484</v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60"/>
      <c r="U33" s="379">
        <v>1</v>
      </c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1"/>
      <c r="AG33" s="379">
        <v>7682</v>
      </c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1"/>
      <c r="AU33" s="379">
        <v>6984</v>
      </c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1"/>
      <c r="BI33" s="379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1"/>
      <c r="BW33" s="379">
        <v>698</v>
      </c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1"/>
      <c r="CK33" s="379"/>
      <c r="CL33" s="380"/>
      <c r="CM33" s="380"/>
      <c r="CN33" s="380"/>
      <c r="CO33" s="380"/>
      <c r="CP33" s="380"/>
      <c r="CQ33" s="380"/>
      <c r="CR33" s="380"/>
      <c r="CS33" s="380"/>
      <c r="CT33" s="380"/>
      <c r="CU33" s="381"/>
      <c r="CV33" s="379">
        <v>1</v>
      </c>
      <c r="CW33" s="380"/>
      <c r="CX33" s="380"/>
      <c r="CY33" s="380"/>
      <c r="CZ33" s="380"/>
      <c r="DA33" s="380"/>
      <c r="DB33" s="380"/>
      <c r="DC33" s="380"/>
      <c r="DD33" s="380"/>
      <c r="DE33" s="381"/>
      <c r="DF33" s="379">
        <f t="shared" si="0"/>
        <v>92184</v>
      </c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1"/>
    </row>
    <row r="34" spans="1:123" s="3" customFormat="1" ht="12.75">
      <c r="A34" s="181">
        <v>12</v>
      </c>
      <c r="B34" s="182"/>
      <c r="C34" s="182"/>
      <c r="D34" s="183"/>
      <c r="E34" s="258" t="s">
        <v>485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379">
        <v>2</v>
      </c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1"/>
      <c r="AG34" s="379">
        <v>12814</v>
      </c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1"/>
      <c r="AU34" s="379">
        <v>7119</v>
      </c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1"/>
      <c r="BI34" s="379">
        <v>4983</v>
      </c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1"/>
      <c r="BW34" s="379">
        <v>712</v>
      </c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1"/>
      <c r="CK34" s="379"/>
      <c r="CL34" s="380"/>
      <c r="CM34" s="380"/>
      <c r="CN34" s="380"/>
      <c r="CO34" s="380"/>
      <c r="CP34" s="380"/>
      <c r="CQ34" s="380"/>
      <c r="CR34" s="380"/>
      <c r="CS34" s="380"/>
      <c r="CT34" s="380"/>
      <c r="CU34" s="381"/>
      <c r="CV34" s="379">
        <v>1</v>
      </c>
      <c r="CW34" s="380"/>
      <c r="CX34" s="380"/>
      <c r="CY34" s="380"/>
      <c r="CZ34" s="380"/>
      <c r="DA34" s="380"/>
      <c r="DB34" s="380"/>
      <c r="DC34" s="380"/>
      <c r="DD34" s="380"/>
      <c r="DE34" s="381"/>
      <c r="DF34" s="379">
        <f t="shared" si="0"/>
        <v>307536</v>
      </c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1"/>
    </row>
    <row r="35" spans="1:123" s="3" customFormat="1" ht="12.75">
      <c r="A35" s="181">
        <v>13</v>
      </c>
      <c r="B35" s="182"/>
      <c r="C35" s="182"/>
      <c r="D35" s="183"/>
      <c r="E35" s="258" t="s">
        <v>486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60"/>
      <c r="U35" s="379">
        <v>1</v>
      </c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1"/>
      <c r="AG35" s="379">
        <v>7831</v>
      </c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1"/>
      <c r="AU35" s="379">
        <v>7119</v>
      </c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1"/>
      <c r="BI35" s="379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1"/>
      <c r="BW35" s="379">
        <v>712</v>
      </c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1"/>
      <c r="CK35" s="379"/>
      <c r="CL35" s="380"/>
      <c r="CM35" s="380"/>
      <c r="CN35" s="380"/>
      <c r="CO35" s="380"/>
      <c r="CP35" s="380"/>
      <c r="CQ35" s="380"/>
      <c r="CR35" s="380"/>
      <c r="CS35" s="380"/>
      <c r="CT35" s="380"/>
      <c r="CU35" s="381"/>
      <c r="CV35" s="379">
        <v>1</v>
      </c>
      <c r="CW35" s="380"/>
      <c r="CX35" s="380"/>
      <c r="CY35" s="380"/>
      <c r="CZ35" s="380"/>
      <c r="DA35" s="380"/>
      <c r="DB35" s="380"/>
      <c r="DC35" s="380"/>
      <c r="DD35" s="380"/>
      <c r="DE35" s="381"/>
      <c r="DF35" s="379">
        <f t="shared" si="0"/>
        <v>93972</v>
      </c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1"/>
    </row>
    <row r="36" spans="1:123" s="3" customFormat="1" ht="12.75">
      <c r="A36" s="181">
        <v>14</v>
      </c>
      <c r="B36" s="182"/>
      <c r="C36" s="182"/>
      <c r="D36" s="183"/>
      <c r="E36" s="258" t="s">
        <v>487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60"/>
      <c r="U36" s="379">
        <v>1</v>
      </c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1"/>
      <c r="AG36" s="379">
        <v>7242</v>
      </c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1"/>
      <c r="AU36" s="379">
        <v>7242</v>
      </c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1"/>
      <c r="BI36" s="379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1"/>
      <c r="BW36" s="379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1"/>
      <c r="CK36" s="379"/>
      <c r="CL36" s="380"/>
      <c r="CM36" s="380"/>
      <c r="CN36" s="380"/>
      <c r="CO36" s="380"/>
      <c r="CP36" s="380"/>
      <c r="CQ36" s="380"/>
      <c r="CR36" s="380"/>
      <c r="CS36" s="380"/>
      <c r="CT36" s="380"/>
      <c r="CU36" s="381"/>
      <c r="CV36" s="379">
        <v>1</v>
      </c>
      <c r="CW36" s="380"/>
      <c r="CX36" s="380"/>
      <c r="CY36" s="380"/>
      <c r="CZ36" s="380"/>
      <c r="DA36" s="380"/>
      <c r="DB36" s="380"/>
      <c r="DC36" s="380"/>
      <c r="DD36" s="380"/>
      <c r="DE36" s="381"/>
      <c r="DF36" s="379">
        <f t="shared" si="0"/>
        <v>86904</v>
      </c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1"/>
    </row>
    <row r="37" spans="1:123" s="3" customFormat="1" ht="12.75">
      <c r="A37" s="181">
        <v>15</v>
      </c>
      <c r="B37" s="182"/>
      <c r="C37" s="182"/>
      <c r="D37" s="183"/>
      <c r="E37" s="258" t="s">
        <v>488</v>
      </c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60"/>
      <c r="U37" s="379">
        <v>1</v>
      </c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1"/>
      <c r="AG37" s="379">
        <v>7242</v>
      </c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1"/>
      <c r="AU37" s="379">
        <v>7242</v>
      </c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1"/>
      <c r="BI37" s="379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1"/>
      <c r="BW37" s="379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1"/>
      <c r="CK37" s="379"/>
      <c r="CL37" s="380"/>
      <c r="CM37" s="380"/>
      <c r="CN37" s="380"/>
      <c r="CO37" s="380"/>
      <c r="CP37" s="380"/>
      <c r="CQ37" s="380"/>
      <c r="CR37" s="380"/>
      <c r="CS37" s="380"/>
      <c r="CT37" s="380"/>
      <c r="CU37" s="381"/>
      <c r="CV37" s="379">
        <v>1</v>
      </c>
      <c r="CW37" s="380"/>
      <c r="CX37" s="380"/>
      <c r="CY37" s="380"/>
      <c r="CZ37" s="380"/>
      <c r="DA37" s="380"/>
      <c r="DB37" s="380"/>
      <c r="DC37" s="380"/>
      <c r="DD37" s="380"/>
      <c r="DE37" s="381"/>
      <c r="DF37" s="379">
        <f t="shared" si="0"/>
        <v>86904</v>
      </c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1"/>
    </row>
    <row r="38" spans="1:123" s="3" customFormat="1" ht="12.75">
      <c r="A38" s="181">
        <v>16</v>
      </c>
      <c r="B38" s="182"/>
      <c r="C38" s="182"/>
      <c r="D38" s="183"/>
      <c r="E38" s="258" t="s">
        <v>489</v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60"/>
      <c r="U38" s="379">
        <v>43</v>
      </c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1"/>
      <c r="AG38" s="379">
        <v>18796.47</v>
      </c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1"/>
      <c r="AU38" s="379">
        <v>7242</v>
      </c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1"/>
      <c r="BI38" s="379">
        <v>5069.47</v>
      </c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1"/>
      <c r="BW38" s="379">
        <v>6485</v>
      </c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1"/>
      <c r="CK38" s="379">
        <v>30</v>
      </c>
      <c r="CL38" s="380"/>
      <c r="CM38" s="380"/>
      <c r="CN38" s="380"/>
      <c r="CO38" s="380"/>
      <c r="CP38" s="380"/>
      <c r="CQ38" s="380"/>
      <c r="CR38" s="380"/>
      <c r="CS38" s="380"/>
      <c r="CT38" s="380"/>
      <c r="CU38" s="381"/>
      <c r="CV38" s="379">
        <v>1</v>
      </c>
      <c r="CW38" s="380"/>
      <c r="CX38" s="380"/>
      <c r="CY38" s="380"/>
      <c r="CZ38" s="380"/>
      <c r="DA38" s="380"/>
      <c r="DB38" s="380"/>
      <c r="DC38" s="380"/>
      <c r="DD38" s="380"/>
      <c r="DE38" s="381"/>
      <c r="DF38" s="379">
        <f t="shared" si="0"/>
        <v>12608672.076000001</v>
      </c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1"/>
    </row>
    <row r="39" spans="1:123" s="3" customFormat="1" ht="12.75">
      <c r="A39" s="181">
        <v>17</v>
      </c>
      <c r="B39" s="182"/>
      <c r="C39" s="182"/>
      <c r="D39" s="183"/>
      <c r="E39" s="258" t="s">
        <v>490</v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60"/>
      <c r="U39" s="379">
        <v>1</v>
      </c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1"/>
      <c r="AG39" s="379">
        <v>7868</v>
      </c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1"/>
      <c r="AU39" s="379">
        <v>3679</v>
      </c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1"/>
      <c r="BI39" s="379">
        <v>3821</v>
      </c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1"/>
      <c r="BW39" s="379">
        <v>368</v>
      </c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1"/>
      <c r="CK39" s="379"/>
      <c r="CL39" s="380"/>
      <c r="CM39" s="380"/>
      <c r="CN39" s="380"/>
      <c r="CO39" s="380"/>
      <c r="CP39" s="380"/>
      <c r="CQ39" s="380"/>
      <c r="CR39" s="380"/>
      <c r="CS39" s="380"/>
      <c r="CT39" s="380"/>
      <c r="CU39" s="381"/>
      <c r="CV39" s="379">
        <v>1</v>
      </c>
      <c r="CW39" s="380"/>
      <c r="CX39" s="380"/>
      <c r="CY39" s="380"/>
      <c r="CZ39" s="380"/>
      <c r="DA39" s="380"/>
      <c r="DB39" s="380"/>
      <c r="DC39" s="380"/>
      <c r="DD39" s="380"/>
      <c r="DE39" s="381"/>
      <c r="DF39" s="379">
        <f t="shared" si="0"/>
        <v>94416</v>
      </c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1"/>
    </row>
    <row r="40" spans="1:123" s="3" customFormat="1" ht="12.75">
      <c r="A40" s="181">
        <v>18</v>
      </c>
      <c r="B40" s="182"/>
      <c r="C40" s="182"/>
      <c r="D40" s="183"/>
      <c r="E40" s="258" t="s">
        <v>491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379">
        <v>1</v>
      </c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1"/>
      <c r="AG40" s="379">
        <v>7868</v>
      </c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1"/>
      <c r="AU40" s="379">
        <v>3679</v>
      </c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1"/>
      <c r="BI40" s="379">
        <v>3821</v>
      </c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1"/>
      <c r="BW40" s="379">
        <v>368</v>
      </c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1"/>
      <c r="CK40" s="379"/>
      <c r="CL40" s="380"/>
      <c r="CM40" s="380"/>
      <c r="CN40" s="380"/>
      <c r="CO40" s="380"/>
      <c r="CP40" s="380"/>
      <c r="CQ40" s="380"/>
      <c r="CR40" s="380"/>
      <c r="CS40" s="380"/>
      <c r="CT40" s="380"/>
      <c r="CU40" s="381"/>
      <c r="CV40" s="379">
        <v>1</v>
      </c>
      <c r="CW40" s="380"/>
      <c r="CX40" s="380"/>
      <c r="CY40" s="380"/>
      <c r="CZ40" s="380"/>
      <c r="DA40" s="380"/>
      <c r="DB40" s="380"/>
      <c r="DC40" s="380"/>
      <c r="DD40" s="380"/>
      <c r="DE40" s="381"/>
      <c r="DF40" s="379">
        <f t="shared" si="0"/>
        <v>94416</v>
      </c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1"/>
    </row>
    <row r="41" spans="1:123" s="3" customFormat="1" ht="12.75">
      <c r="A41" s="181">
        <v>19</v>
      </c>
      <c r="B41" s="182"/>
      <c r="C41" s="182"/>
      <c r="D41" s="183"/>
      <c r="E41" s="258" t="s">
        <v>492</v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60"/>
      <c r="U41" s="379">
        <v>3</v>
      </c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79">
        <v>7868</v>
      </c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1"/>
      <c r="AU41" s="379">
        <v>3679</v>
      </c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1"/>
      <c r="BI41" s="379">
        <v>3821</v>
      </c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1"/>
      <c r="BW41" s="379">
        <v>368</v>
      </c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1"/>
      <c r="CK41" s="379"/>
      <c r="CL41" s="380"/>
      <c r="CM41" s="380"/>
      <c r="CN41" s="380"/>
      <c r="CO41" s="380"/>
      <c r="CP41" s="380"/>
      <c r="CQ41" s="380"/>
      <c r="CR41" s="380"/>
      <c r="CS41" s="380"/>
      <c r="CT41" s="380"/>
      <c r="CU41" s="381"/>
      <c r="CV41" s="379">
        <v>1</v>
      </c>
      <c r="CW41" s="380"/>
      <c r="CX41" s="380"/>
      <c r="CY41" s="380"/>
      <c r="CZ41" s="380"/>
      <c r="DA41" s="380"/>
      <c r="DB41" s="380"/>
      <c r="DC41" s="380"/>
      <c r="DD41" s="380"/>
      <c r="DE41" s="381"/>
      <c r="DF41" s="379">
        <f t="shared" si="0"/>
        <v>283248</v>
      </c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1"/>
    </row>
    <row r="42" spans="1:123" s="3" customFormat="1" ht="28.5" customHeight="1">
      <c r="A42" s="181">
        <v>20</v>
      </c>
      <c r="B42" s="182"/>
      <c r="C42" s="182"/>
      <c r="D42" s="183"/>
      <c r="E42" s="258" t="s">
        <v>493</v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60"/>
      <c r="U42" s="379">
        <v>9</v>
      </c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1"/>
      <c r="AG42" s="379">
        <v>7741.43</v>
      </c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1"/>
      <c r="AU42" s="379">
        <v>3805</v>
      </c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1"/>
      <c r="BI42" s="379">
        <v>3695</v>
      </c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1"/>
      <c r="BW42" s="379">
        <v>241.43</v>
      </c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1"/>
      <c r="CK42" s="379"/>
      <c r="CL42" s="380"/>
      <c r="CM42" s="380"/>
      <c r="CN42" s="380"/>
      <c r="CO42" s="380"/>
      <c r="CP42" s="380"/>
      <c r="CQ42" s="380"/>
      <c r="CR42" s="380"/>
      <c r="CS42" s="380"/>
      <c r="CT42" s="380"/>
      <c r="CU42" s="381"/>
      <c r="CV42" s="379">
        <v>1</v>
      </c>
      <c r="CW42" s="380"/>
      <c r="CX42" s="380"/>
      <c r="CY42" s="380"/>
      <c r="CZ42" s="380"/>
      <c r="DA42" s="380"/>
      <c r="DB42" s="380"/>
      <c r="DC42" s="380"/>
      <c r="DD42" s="380"/>
      <c r="DE42" s="381"/>
      <c r="DF42" s="379">
        <f t="shared" si="0"/>
        <v>836074.44</v>
      </c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1"/>
    </row>
    <row r="43" spans="1:123" s="3" customFormat="1" ht="12.75">
      <c r="A43" s="379" t="s">
        <v>275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1"/>
      <c r="U43" s="385" t="s">
        <v>38</v>
      </c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7"/>
      <c r="AG43" s="379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1"/>
      <c r="AU43" s="385" t="s">
        <v>38</v>
      </c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7"/>
      <c r="BI43" s="385" t="s">
        <v>38</v>
      </c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7"/>
      <c r="BW43" s="385" t="s">
        <v>38</v>
      </c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7"/>
      <c r="CK43" s="333" t="s">
        <v>38</v>
      </c>
      <c r="CL43" s="334"/>
      <c r="CM43" s="334"/>
      <c r="CN43" s="334"/>
      <c r="CO43" s="334"/>
      <c r="CP43" s="334"/>
      <c r="CQ43" s="334"/>
      <c r="CR43" s="334"/>
      <c r="CS43" s="334"/>
      <c r="CT43" s="334"/>
      <c r="CU43" s="335"/>
      <c r="CV43" s="385" t="s">
        <v>38</v>
      </c>
      <c r="CW43" s="386"/>
      <c r="CX43" s="386"/>
      <c r="CY43" s="386"/>
      <c r="CZ43" s="386"/>
      <c r="DA43" s="386"/>
      <c r="DB43" s="386"/>
      <c r="DC43" s="386"/>
      <c r="DD43" s="386"/>
      <c r="DE43" s="387"/>
      <c r="DF43" s="428">
        <v>18798000</v>
      </c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30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</sheetData>
  <sheetProtection/>
  <mergeCells count="269">
    <mergeCell ref="BW42:CJ42"/>
    <mergeCell ref="CK42:CU42"/>
    <mergeCell ref="CV42:DE42"/>
    <mergeCell ref="DF42:DS42"/>
    <mergeCell ref="BW41:CJ41"/>
    <mergeCell ref="CK41:CU41"/>
    <mergeCell ref="CV41:DE41"/>
    <mergeCell ref="DF41:DS41"/>
    <mergeCell ref="A42:D42"/>
    <mergeCell ref="E42:T42"/>
    <mergeCell ref="U42:AF42"/>
    <mergeCell ref="AG42:AT42"/>
    <mergeCell ref="AU42:BH42"/>
    <mergeCell ref="BI42:BV42"/>
    <mergeCell ref="BW40:CJ40"/>
    <mergeCell ref="CK40:CU40"/>
    <mergeCell ref="CV40:DE40"/>
    <mergeCell ref="DF40:DS40"/>
    <mergeCell ref="A41:D41"/>
    <mergeCell ref="E41:T41"/>
    <mergeCell ref="U41:AF41"/>
    <mergeCell ref="AG41:AT41"/>
    <mergeCell ref="AU41:BH41"/>
    <mergeCell ref="BI41:BV41"/>
    <mergeCell ref="BW39:CJ39"/>
    <mergeCell ref="CK39:CU39"/>
    <mergeCell ref="CV39:DE39"/>
    <mergeCell ref="DF39:DS39"/>
    <mergeCell ref="A40:D40"/>
    <mergeCell ref="E40:T40"/>
    <mergeCell ref="U40:AF40"/>
    <mergeCell ref="AG40:AT40"/>
    <mergeCell ref="AU40:BH40"/>
    <mergeCell ref="BI40:BV40"/>
    <mergeCell ref="BW38:CJ38"/>
    <mergeCell ref="CK38:CU38"/>
    <mergeCell ref="CV38:DE38"/>
    <mergeCell ref="DF38:DS38"/>
    <mergeCell ref="A39:D39"/>
    <mergeCell ref="E39:T39"/>
    <mergeCell ref="U39:AF39"/>
    <mergeCell ref="AG39:AT39"/>
    <mergeCell ref="AU39:BH39"/>
    <mergeCell ref="BI39:BV39"/>
    <mergeCell ref="BW37:CJ37"/>
    <mergeCell ref="CK37:CU37"/>
    <mergeCell ref="CV37:DE37"/>
    <mergeCell ref="DF37:DS37"/>
    <mergeCell ref="A38:D38"/>
    <mergeCell ref="E38:T38"/>
    <mergeCell ref="U38:AF38"/>
    <mergeCell ref="AG38:AT38"/>
    <mergeCell ref="AU38:BH38"/>
    <mergeCell ref="BI38:BV38"/>
    <mergeCell ref="BW36:CJ36"/>
    <mergeCell ref="CK36:CU36"/>
    <mergeCell ref="CV36:DE36"/>
    <mergeCell ref="DF36:DS36"/>
    <mergeCell ref="A37:D37"/>
    <mergeCell ref="E37:T37"/>
    <mergeCell ref="U37:AF37"/>
    <mergeCell ref="AG37:AT37"/>
    <mergeCell ref="AU37:BH37"/>
    <mergeCell ref="BI37:BV37"/>
    <mergeCell ref="BW35:CJ35"/>
    <mergeCell ref="CK35:CU35"/>
    <mergeCell ref="CV35:DE35"/>
    <mergeCell ref="DF35:DS35"/>
    <mergeCell ref="A36:D36"/>
    <mergeCell ref="E36:T36"/>
    <mergeCell ref="U36:AF36"/>
    <mergeCell ref="AG36:AT36"/>
    <mergeCell ref="AU36:BH36"/>
    <mergeCell ref="BI36:BV36"/>
    <mergeCell ref="BW34:CJ34"/>
    <mergeCell ref="CK34:CU34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3:CJ33"/>
    <mergeCell ref="CK33:CU33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2:CJ32"/>
    <mergeCell ref="CK32:CU32"/>
    <mergeCell ref="CV32:DE32"/>
    <mergeCell ref="DF32:DS32"/>
    <mergeCell ref="A33:D33"/>
    <mergeCell ref="E33:T33"/>
    <mergeCell ref="U33:AF33"/>
    <mergeCell ref="AG33:AT33"/>
    <mergeCell ref="AU33:BH33"/>
    <mergeCell ref="BI33:BV33"/>
    <mergeCell ref="BW31:CJ31"/>
    <mergeCell ref="CK31:CU31"/>
    <mergeCell ref="CV31:DE31"/>
    <mergeCell ref="DF31:DS31"/>
    <mergeCell ref="A32:D32"/>
    <mergeCell ref="E32:T32"/>
    <mergeCell ref="U32:AF32"/>
    <mergeCell ref="AG32:AT32"/>
    <mergeCell ref="AU32:BH32"/>
    <mergeCell ref="BI32:BV32"/>
    <mergeCell ref="BW30:CJ30"/>
    <mergeCell ref="CK30:CU30"/>
    <mergeCell ref="CV30:DE30"/>
    <mergeCell ref="DF30:DS30"/>
    <mergeCell ref="A31:D31"/>
    <mergeCell ref="E31:T31"/>
    <mergeCell ref="U31:AF31"/>
    <mergeCell ref="AG31:AT31"/>
    <mergeCell ref="AU31:BH31"/>
    <mergeCell ref="BI31:BV31"/>
    <mergeCell ref="BW29:CJ29"/>
    <mergeCell ref="CK29:CU29"/>
    <mergeCell ref="CV29:DE29"/>
    <mergeCell ref="DF29:DS29"/>
    <mergeCell ref="A30:D30"/>
    <mergeCell ref="E30:T30"/>
    <mergeCell ref="U30:AF30"/>
    <mergeCell ref="AG30:AT30"/>
    <mergeCell ref="AU30:BH30"/>
    <mergeCell ref="BI30:BV30"/>
    <mergeCell ref="BW28:CJ28"/>
    <mergeCell ref="CK28:CU28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BW27:CJ27"/>
    <mergeCell ref="CK27:CU27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A27:D27"/>
    <mergeCell ref="E27:T27"/>
    <mergeCell ref="U27:AF27"/>
    <mergeCell ref="AG27:AT27"/>
    <mergeCell ref="AU27:BH27"/>
    <mergeCell ref="BI27:BV27"/>
    <mergeCell ref="AU26:BH26"/>
    <mergeCell ref="BI26:BV26"/>
    <mergeCell ref="BW26:CJ26"/>
    <mergeCell ref="CK26:CU26"/>
    <mergeCell ref="CV26:DE26"/>
    <mergeCell ref="DF26:DS26"/>
    <mergeCell ref="AG25:AT25"/>
    <mergeCell ref="U25:AF25"/>
    <mergeCell ref="E25:T25"/>
    <mergeCell ref="A25:D25"/>
    <mergeCell ref="A26:D26"/>
    <mergeCell ref="E26:T26"/>
    <mergeCell ref="U26:AF26"/>
    <mergeCell ref="AG26:AT26"/>
    <mergeCell ref="DF25:DS25"/>
    <mergeCell ref="CV25:DE25"/>
    <mergeCell ref="CK25:CU25"/>
    <mergeCell ref="BW25:CJ25"/>
    <mergeCell ref="BI25:BV25"/>
    <mergeCell ref="AU25:BH25"/>
    <mergeCell ref="CK43:CU43"/>
    <mergeCell ref="CV43:DE43"/>
    <mergeCell ref="DF43:DS43"/>
    <mergeCell ref="A43:T43"/>
    <mergeCell ref="U43:AF43"/>
    <mergeCell ref="AG43:AT43"/>
    <mergeCell ref="AU43:BH43"/>
    <mergeCell ref="BI43:BV43"/>
    <mergeCell ref="BW43:CJ43"/>
    <mergeCell ref="BW24:CJ24"/>
    <mergeCell ref="CK24:CU24"/>
    <mergeCell ref="CV24:DE24"/>
    <mergeCell ref="DF24:DS24"/>
    <mergeCell ref="BW23:CJ23"/>
    <mergeCell ref="CK23:CU23"/>
    <mergeCell ref="CV23:DE23"/>
    <mergeCell ref="DF23:DS23"/>
    <mergeCell ref="A24:D24"/>
    <mergeCell ref="E24:T24"/>
    <mergeCell ref="U24:AF24"/>
    <mergeCell ref="AG24:AT24"/>
    <mergeCell ref="AU24:BH24"/>
    <mergeCell ref="BI24:BV24"/>
    <mergeCell ref="BW22:CJ22"/>
    <mergeCell ref="CK22:CU22"/>
    <mergeCell ref="CV22:DE22"/>
    <mergeCell ref="DF22:DS22"/>
    <mergeCell ref="A23:D23"/>
    <mergeCell ref="E23:T23"/>
    <mergeCell ref="U23:AF23"/>
    <mergeCell ref="AG23:AT23"/>
    <mergeCell ref="AU23:BH23"/>
    <mergeCell ref="BI23:BV23"/>
    <mergeCell ref="BW21:CJ21"/>
    <mergeCell ref="CK21:CU21"/>
    <mergeCell ref="CV21:DE21"/>
    <mergeCell ref="DF21:DS21"/>
    <mergeCell ref="A22:D22"/>
    <mergeCell ref="E22:T22"/>
    <mergeCell ref="U22:AF22"/>
    <mergeCell ref="AG22:AT22"/>
    <mergeCell ref="AU22:BH22"/>
    <mergeCell ref="BI22:BV22"/>
    <mergeCell ref="BW20:CJ20"/>
    <mergeCell ref="CK20:CU20"/>
    <mergeCell ref="CV20:DE20"/>
    <mergeCell ref="DF20:DS20"/>
    <mergeCell ref="A21:D21"/>
    <mergeCell ref="E21:T21"/>
    <mergeCell ref="U21:AF21"/>
    <mergeCell ref="AG21:AT21"/>
    <mergeCell ref="AU21:BH21"/>
    <mergeCell ref="BI21:BV21"/>
    <mergeCell ref="BW19:CJ19"/>
    <mergeCell ref="CK19:CU19"/>
    <mergeCell ref="CV19:DE19"/>
    <mergeCell ref="DF19:DS19"/>
    <mergeCell ref="A20:D20"/>
    <mergeCell ref="E20:T20"/>
    <mergeCell ref="U20:AF20"/>
    <mergeCell ref="AG20:AT20"/>
    <mergeCell ref="AU20:BH20"/>
    <mergeCell ref="BI20:BV20"/>
    <mergeCell ref="A19:D19"/>
    <mergeCell ref="E19:T19"/>
    <mergeCell ref="U19:AF19"/>
    <mergeCell ref="AG19:AT19"/>
    <mergeCell ref="AU19:BH19"/>
    <mergeCell ref="BI19:BV19"/>
    <mergeCell ref="CV17:DE17"/>
    <mergeCell ref="DF17:DS17"/>
    <mergeCell ref="A18:D18"/>
    <mergeCell ref="E18:T18"/>
    <mergeCell ref="U18:AF18"/>
    <mergeCell ref="AG18:AT18"/>
    <mergeCell ref="AU18:CJ18"/>
    <mergeCell ref="CK18:CU18"/>
    <mergeCell ref="CV18:DE18"/>
    <mergeCell ref="DF18:DS18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57"/>
  <sheetViews>
    <sheetView view="pageBreakPreview" zoomScaleSheetLayoutView="100" zoomScalePageLayoutView="0" workbookViewId="0" topLeftCell="A20">
      <selection activeCell="BP20" sqref="BP20:CB20"/>
    </sheetView>
  </sheetViews>
  <sheetFormatPr defaultColWidth="1.12109375" defaultRowHeight="12.75"/>
  <cols>
    <col min="1" max="66" width="1.12109375" style="3" customWidth="1"/>
    <col min="67" max="67" width="1.75390625" style="3" customWidth="1"/>
    <col min="68" max="16384" width="1.12109375" style="3" customWidth="1"/>
  </cols>
  <sheetData>
    <row r="1" spans="1:80" s="74" customFormat="1" ht="15.75" hidden="1">
      <c r="A1" s="450" t="s">
        <v>363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450"/>
      <c r="BR1" s="450"/>
      <c r="BS1" s="450"/>
      <c r="BT1" s="450"/>
      <c r="BU1" s="450"/>
      <c r="BV1" s="450"/>
      <c r="BW1" s="450"/>
      <c r="BX1" s="450"/>
      <c r="BY1" s="450"/>
      <c r="BZ1" s="450"/>
      <c r="CA1" s="450"/>
      <c r="CB1" s="450"/>
    </row>
    <row r="2" s="75" customFormat="1" ht="8.25" hidden="1"/>
    <row r="3" spans="1:80" ht="12.75" hidden="1">
      <c r="A3" s="315" t="s">
        <v>301</v>
      </c>
      <c r="B3" s="316"/>
      <c r="C3" s="316"/>
      <c r="D3" s="317"/>
      <c r="E3" s="315" t="s">
        <v>357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7"/>
      <c r="AJ3" s="315" t="s">
        <v>362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7"/>
      <c r="AX3" s="315" t="s">
        <v>355</v>
      </c>
      <c r="AY3" s="316"/>
      <c r="AZ3" s="316"/>
      <c r="BA3" s="316"/>
      <c r="BB3" s="316"/>
      <c r="BC3" s="316"/>
      <c r="BD3" s="316"/>
      <c r="BE3" s="316"/>
      <c r="BF3" s="317"/>
      <c r="BG3" s="315" t="s">
        <v>355</v>
      </c>
      <c r="BH3" s="316"/>
      <c r="BI3" s="316"/>
      <c r="BJ3" s="316"/>
      <c r="BK3" s="316"/>
      <c r="BL3" s="316"/>
      <c r="BM3" s="316"/>
      <c r="BN3" s="316"/>
      <c r="BO3" s="317"/>
      <c r="BP3" s="315" t="s">
        <v>66</v>
      </c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7"/>
    </row>
    <row r="4" spans="1:80" ht="12.75" hidden="1">
      <c r="A4" s="324" t="s">
        <v>294</v>
      </c>
      <c r="B4" s="325"/>
      <c r="C4" s="325"/>
      <c r="D4" s="326"/>
      <c r="E4" s="324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6"/>
      <c r="AJ4" s="324" t="s">
        <v>361</v>
      </c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6"/>
      <c r="AX4" s="324" t="s">
        <v>353</v>
      </c>
      <c r="AY4" s="325"/>
      <c r="AZ4" s="325"/>
      <c r="BA4" s="325"/>
      <c r="BB4" s="325"/>
      <c r="BC4" s="325"/>
      <c r="BD4" s="325"/>
      <c r="BE4" s="325"/>
      <c r="BF4" s="326"/>
      <c r="BG4" s="324" t="s">
        <v>360</v>
      </c>
      <c r="BH4" s="325"/>
      <c r="BI4" s="325"/>
      <c r="BJ4" s="325"/>
      <c r="BK4" s="325"/>
      <c r="BL4" s="325"/>
      <c r="BM4" s="325"/>
      <c r="BN4" s="325"/>
      <c r="BO4" s="326"/>
      <c r="BP4" s="324" t="s">
        <v>351</v>
      </c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6"/>
    </row>
    <row r="5" spans="1:80" ht="12.75" hidden="1">
      <c r="A5" s="324"/>
      <c r="B5" s="325"/>
      <c r="C5" s="325"/>
      <c r="D5" s="326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6"/>
      <c r="AJ5" s="324" t="s">
        <v>359</v>
      </c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6"/>
      <c r="AX5" s="324" t="s">
        <v>67</v>
      </c>
      <c r="AY5" s="325"/>
      <c r="AZ5" s="325"/>
      <c r="BA5" s="325"/>
      <c r="BB5" s="325"/>
      <c r="BC5" s="325"/>
      <c r="BD5" s="325"/>
      <c r="BE5" s="325"/>
      <c r="BF5" s="326"/>
      <c r="BG5" s="324"/>
      <c r="BH5" s="325"/>
      <c r="BI5" s="325"/>
      <c r="BJ5" s="325"/>
      <c r="BK5" s="325"/>
      <c r="BL5" s="325"/>
      <c r="BM5" s="325"/>
      <c r="BN5" s="325"/>
      <c r="BO5" s="326"/>
      <c r="BP5" s="324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6"/>
    </row>
    <row r="6" spans="1:80" ht="12.75" hidden="1">
      <c r="A6" s="330"/>
      <c r="B6" s="331"/>
      <c r="C6" s="331"/>
      <c r="D6" s="332"/>
      <c r="E6" s="330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2"/>
      <c r="AJ6" s="330" t="s">
        <v>68</v>
      </c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2"/>
      <c r="AX6" s="330"/>
      <c r="AY6" s="331"/>
      <c r="AZ6" s="331"/>
      <c r="BA6" s="331"/>
      <c r="BB6" s="331"/>
      <c r="BC6" s="331"/>
      <c r="BD6" s="331"/>
      <c r="BE6" s="331"/>
      <c r="BF6" s="332"/>
      <c r="BG6" s="330"/>
      <c r="BH6" s="331"/>
      <c r="BI6" s="331"/>
      <c r="BJ6" s="331"/>
      <c r="BK6" s="331"/>
      <c r="BL6" s="331"/>
      <c r="BM6" s="331"/>
      <c r="BN6" s="331"/>
      <c r="BO6" s="332"/>
      <c r="BP6" s="330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2"/>
    </row>
    <row r="7" spans="1:80" ht="12.75" hidden="1">
      <c r="A7" s="330">
        <v>1</v>
      </c>
      <c r="B7" s="331"/>
      <c r="C7" s="331"/>
      <c r="D7" s="332"/>
      <c r="E7" s="330">
        <v>2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2"/>
      <c r="AJ7" s="330">
        <v>3</v>
      </c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2"/>
      <c r="AX7" s="330">
        <v>4</v>
      </c>
      <c r="AY7" s="331"/>
      <c r="AZ7" s="331"/>
      <c r="BA7" s="331"/>
      <c r="BB7" s="331"/>
      <c r="BC7" s="331"/>
      <c r="BD7" s="331"/>
      <c r="BE7" s="331"/>
      <c r="BF7" s="332"/>
      <c r="BG7" s="330">
        <v>5</v>
      </c>
      <c r="BH7" s="331"/>
      <c r="BI7" s="331"/>
      <c r="BJ7" s="331"/>
      <c r="BK7" s="331"/>
      <c r="BL7" s="331"/>
      <c r="BM7" s="331"/>
      <c r="BN7" s="331"/>
      <c r="BO7" s="332"/>
      <c r="BP7" s="330">
        <v>6</v>
      </c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2"/>
    </row>
    <row r="8" spans="1:80" ht="12.75" hidden="1">
      <c r="A8" s="157"/>
      <c r="B8" s="158"/>
      <c r="C8" s="158"/>
      <c r="D8" s="159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J8" s="388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90"/>
      <c r="AX8" s="388"/>
      <c r="AY8" s="389"/>
      <c r="AZ8" s="389"/>
      <c r="BA8" s="389"/>
      <c r="BB8" s="389"/>
      <c r="BC8" s="389"/>
      <c r="BD8" s="389"/>
      <c r="BE8" s="389"/>
      <c r="BF8" s="390"/>
      <c r="BG8" s="388"/>
      <c r="BH8" s="389"/>
      <c r="BI8" s="389"/>
      <c r="BJ8" s="389"/>
      <c r="BK8" s="389"/>
      <c r="BL8" s="389"/>
      <c r="BM8" s="389"/>
      <c r="BN8" s="389"/>
      <c r="BO8" s="390"/>
      <c r="BP8" s="388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 hidden="1">
      <c r="A9" s="157"/>
      <c r="B9" s="158"/>
      <c r="C9" s="158"/>
      <c r="D9" s="159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388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90"/>
      <c r="AX9" s="388"/>
      <c r="AY9" s="389"/>
      <c r="AZ9" s="389"/>
      <c r="BA9" s="389"/>
      <c r="BB9" s="389"/>
      <c r="BC9" s="389"/>
      <c r="BD9" s="389"/>
      <c r="BE9" s="389"/>
      <c r="BF9" s="390"/>
      <c r="BG9" s="388"/>
      <c r="BH9" s="389"/>
      <c r="BI9" s="389"/>
      <c r="BJ9" s="389"/>
      <c r="BK9" s="389"/>
      <c r="BL9" s="389"/>
      <c r="BM9" s="389"/>
      <c r="BN9" s="389"/>
      <c r="BO9" s="390"/>
      <c r="BP9" s="388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90"/>
    </row>
    <row r="10" spans="1:80" ht="12.75" hidden="1">
      <c r="A10" s="157"/>
      <c r="B10" s="158"/>
      <c r="C10" s="158"/>
      <c r="D10" s="159"/>
      <c r="E10" s="379" t="s">
        <v>275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1"/>
      <c r="AJ10" s="333" t="s">
        <v>38</v>
      </c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5"/>
      <c r="AX10" s="333" t="s">
        <v>38</v>
      </c>
      <c r="AY10" s="334"/>
      <c r="AZ10" s="334"/>
      <c r="BA10" s="334"/>
      <c r="BB10" s="334"/>
      <c r="BC10" s="334"/>
      <c r="BD10" s="334"/>
      <c r="BE10" s="334"/>
      <c r="BF10" s="335"/>
      <c r="BG10" s="333" t="s">
        <v>38</v>
      </c>
      <c r="BH10" s="334"/>
      <c r="BI10" s="334"/>
      <c r="BJ10" s="334"/>
      <c r="BK10" s="334"/>
      <c r="BL10" s="334"/>
      <c r="BM10" s="334"/>
      <c r="BN10" s="334"/>
      <c r="BO10" s="335"/>
      <c r="BP10" s="388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90"/>
    </row>
    <row r="11" s="1" customFormat="1" ht="15.75"/>
    <row r="12" spans="1:80" s="74" customFormat="1" ht="15.75">
      <c r="A12" s="382" t="s">
        <v>358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</row>
    <row r="13" s="75" customFormat="1" ht="8.25"/>
    <row r="14" spans="1:80" ht="12.75">
      <c r="A14" s="315" t="s">
        <v>301</v>
      </c>
      <c r="B14" s="316"/>
      <c r="C14" s="316"/>
      <c r="D14" s="317"/>
      <c r="E14" s="315" t="s">
        <v>357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7"/>
      <c r="AJ14" s="315" t="s">
        <v>356</v>
      </c>
      <c r="AK14" s="316"/>
      <c r="AL14" s="316"/>
      <c r="AM14" s="316"/>
      <c r="AN14" s="316"/>
      <c r="AO14" s="316"/>
      <c r="AP14" s="316"/>
      <c r="AQ14" s="316"/>
      <c r="AR14" s="316"/>
      <c r="AS14" s="316"/>
      <c r="AT14" s="317"/>
      <c r="AU14" s="315" t="s">
        <v>355</v>
      </c>
      <c r="AV14" s="316"/>
      <c r="AW14" s="316"/>
      <c r="AX14" s="316"/>
      <c r="AY14" s="316"/>
      <c r="AZ14" s="316"/>
      <c r="BA14" s="316"/>
      <c r="BB14" s="316"/>
      <c r="BC14" s="316"/>
      <c r="BD14" s="317"/>
      <c r="BE14" s="315" t="s">
        <v>354</v>
      </c>
      <c r="BF14" s="316"/>
      <c r="BG14" s="316"/>
      <c r="BH14" s="316"/>
      <c r="BI14" s="316"/>
      <c r="BJ14" s="316"/>
      <c r="BK14" s="316"/>
      <c r="BL14" s="316"/>
      <c r="BM14" s="316"/>
      <c r="BN14" s="316"/>
      <c r="BO14" s="317"/>
      <c r="BP14" s="315" t="s">
        <v>66</v>
      </c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7"/>
    </row>
    <row r="15" spans="1:80" ht="12.75">
      <c r="A15" s="324" t="s">
        <v>294</v>
      </c>
      <c r="B15" s="325"/>
      <c r="C15" s="325"/>
      <c r="D15" s="326"/>
      <c r="E15" s="324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6"/>
      <c r="AJ15" s="324" t="s">
        <v>353</v>
      </c>
      <c r="AK15" s="325"/>
      <c r="AL15" s="325"/>
      <c r="AM15" s="325"/>
      <c r="AN15" s="325"/>
      <c r="AO15" s="325"/>
      <c r="AP15" s="325"/>
      <c r="AQ15" s="325"/>
      <c r="AR15" s="325"/>
      <c r="AS15" s="325"/>
      <c r="AT15" s="326"/>
      <c r="AU15" s="324" t="s">
        <v>352</v>
      </c>
      <c r="AV15" s="325"/>
      <c r="AW15" s="325"/>
      <c r="AX15" s="325"/>
      <c r="AY15" s="325"/>
      <c r="AZ15" s="325"/>
      <c r="BA15" s="325"/>
      <c r="BB15" s="325"/>
      <c r="BC15" s="325"/>
      <c r="BD15" s="326"/>
      <c r="BE15" s="324" t="s">
        <v>64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6"/>
      <c r="BP15" s="324" t="s">
        <v>351</v>
      </c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6"/>
    </row>
    <row r="16" spans="1:80" ht="12.75">
      <c r="A16" s="324"/>
      <c r="B16" s="325"/>
      <c r="C16" s="325"/>
      <c r="D16" s="326"/>
      <c r="E16" s="324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6"/>
      <c r="AJ16" s="324" t="s">
        <v>350</v>
      </c>
      <c r="AK16" s="325"/>
      <c r="AL16" s="325"/>
      <c r="AM16" s="325"/>
      <c r="AN16" s="325"/>
      <c r="AO16" s="325"/>
      <c r="AP16" s="325"/>
      <c r="AQ16" s="325"/>
      <c r="AR16" s="325"/>
      <c r="AS16" s="325"/>
      <c r="AT16" s="326"/>
      <c r="AU16" s="324" t="s">
        <v>349</v>
      </c>
      <c r="AV16" s="325"/>
      <c r="AW16" s="325"/>
      <c r="AX16" s="325"/>
      <c r="AY16" s="325"/>
      <c r="AZ16" s="325"/>
      <c r="BA16" s="325"/>
      <c r="BB16" s="325"/>
      <c r="BC16" s="325"/>
      <c r="BD16" s="326"/>
      <c r="BE16" s="324" t="s">
        <v>348</v>
      </c>
      <c r="BF16" s="325"/>
      <c r="BG16" s="325"/>
      <c r="BH16" s="325"/>
      <c r="BI16" s="325"/>
      <c r="BJ16" s="325"/>
      <c r="BK16" s="325"/>
      <c r="BL16" s="325"/>
      <c r="BM16" s="325"/>
      <c r="BN16" s="325"/>
      <c r="BO16" s="326"/>
      <c r="BP16" s="324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6"/>
    </row>
    <row r="17" spans="1:80" ht="12.75">
      <c r="A17" s="330"/>
      <c r="B17" s="331"/>
      <c r="C17" s="331"/>
      <c r="D17" s="332"/>
      <c r="E17" s="330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2"/>
      <c r="AJ17" s="330" t="s">
        <v>347</v>
      </c>
      <c r="AK17" s="331"/>
      <c r="AL17" s="331"/>
      <c r="AM17" s="331"/>
      <c r="AN17" s="331"/>
      <c r="AO17" s="331"/>
      <c r="AP17" s="331"/>
      <c r="AQ17" s="331"/>
      <c r="AR17" s="331"/>
      <c r="AS17" s="331"/>
      <c r="AT17" s="332"/>
      <c r="AU17" s="330" t="s">
        <v>346</v>
      </c>
      <c r="AV17" s="331"/>
      <c r="AW17" s="331"/>
      <c r="AX17" s="331"/>
      <c r="AY17" s="331"/>
      <c r="AZ17" s="331"/>
      <c r="BA17" s="331"/>
      <c r="BB17" s="331"/>
      <c r="BC17" s="331"/>
      <c r="BD17" s="332"/>
      <c r="BE17" s="330" t="s">
        <v>345</v>
      </c>
      <c r="BF17" s="331"/>
      <c r="BG17" s="331"/>
      <c r="BH17" s="331"/>
      <c r="BI17" s="331"/>
      <c r="BJ17" s="331"/>
      <c r="BK17" s="331"/>
      <c r="BL17" s="331"/>
      <c r="BM17" s="331"/>
      <c r="BN17" s="331"/>
      <c r="BO17" s="332"/>
      <c r="BP17" s="330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2"/>
    </row>
    <row r="18" spans="1:80" ht="12.75">
      <c r="A18" s="330">
        <v>1</v>
      </c>
      <c r="B18" s="331"/>
      <c r="C18" s="331"/>
      <c r="D18" s="332"/>
      <c r="E18" s="330">
        <v>2</v>
      </c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2"/>
      <c r="AJ18" s="330">
        <v>3</v>
      </c>
      <c r="AK18" s="331"/>
      <c r="AL18" s="331"/>
      <c r="AM18" s="331"/>
      <c r="AN18" s="331"/>
      <c r="AO18" s="331"/>
      <c r="AP18" s="331"/>
      <c r="AQ18" s="331"/>
      <c r="AR18" s="331"/>
      <c r="AS18" s="331"/>
      <c r="AT18" s="332"/>
      <c r="AU18" s="330">
        <v>4</v>
      </c>
      <c r="AV18" s="331"/>
      <c r="AW18" s="331"/>
      <c r="AX18" s="331"/>
      <c r="AY18" s="331"/>
      <c r="AZ18" s="331"/>
      <c r="BA18" s="331"/>
      <c r="BB18" s="331"/>
      <c r="BC18" s="331"/>
      <c r="BD18" s="332"/>
      <c r="BE18" s="330">
        <v>5</v>
      </c>
      <c r="BF18" s="331"/>
      <c r="BG18" s="331"/>
      <c r="BH18" s="331"/>
      <c r="BI18" s="331"/>
      <c r="BJ18" s="331"/>
      <c r="BK18" s="331"/>
      <c r="BL18" s="331"/>
      <c r="BM18" s="331"/>
      <c r="BN18" s="331"/>
      <c r="BO18" s="332"/>
      <c r="BP18" s="330">
        <v>6</v>
      </c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2"/>
    </row>
    <row r="19" spans="1:80" ht="27" customHeight="1">
      <c r="A19" s="157"/>
      <c r="B19" s="158"/>
      <c r="C19" s="158"/>
      <c r="D19" s="159"/>
      <c r="E19" s="440" t="s">
        <v>457</v>
      </c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2"/>
      <c r="AJ19" s="388">
        <v>2</v>
      </c>
      <c r="AK19" s="389"/>
      <c r="AL19" s="389"/>
      <c r="AM19" s="389"/>
      <c r="AN19" s="389"/>
      <c r="AO19" s="389"/>
      <c r="AP19" s="389"/>
      <c r="AQ19" s="389"/>
      <c r="AR19" s="389"/>
      <c r="AS19" s="389"/>
      <c r="AT19" s="390"/>
      <c r="AU19" s="388">
        <v>12</v>
      </c>
      <c r="AV19" s="389"/>
      <c r="AW19" s="389"/>
      <c r="AX19" s="389"/>
      <c r="AY19" s="389"/>
      <c r="AZ19" s="389"/>
      <c r="BA19" s="389"/>
      <c r="BB19" s="389"/>
      <c r="BC19" s="389"/>
      <c r="BD19" s="390"/>
      <c r="BE19" s="398">
        <v>7023.24</v>
      </c>
      <c r="BF19" s="399"/>
      <c r="BG19" s="399"/>
      <c r="BH19" s="399"/>
      <c r="BI19" s="399"/>
      <c r="BJ19" s="399"/>
      <c r="BK19" s="399"/>
      <c r="BL19" s="399"/>
      <c r="BM19" s="399"/>
      <c r="BN19" s="399"/>
      <c r="BO19" s="400"/>
      <c r="BP19" s="398">
        <v>168557.76</v>
      </c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400"/>
    </row>
    <row r="20" spans="1:80" ht="27" customHeight="1">
      <c r="A20" s="157"/>
      <c r="B20" s="158"/>
      <c r="C20" s="158"/>
      <c r="D20" s="159"/>
      <c r="E20" s="440" t="s">
        <v>456</v>
      </c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2"/>
      <c r="AJ20" s="388">
        <v>4</v>
      </c>
      <c r="AK20" s="389"/>
      <c r="AL20" s="389"/>
      <c r="AM20" s="389"/>
      <c r="AN20" s="389"/>
      <c r="AO20" s="389"/>
      <c r="AP20" s="389"/>
      <c r="AQ20" s="389"/>
      <c r="AR20" s="389"/>
      <c r="AS20" s="389"/>
      <c r="AT20" s="390"/>
      <c r="AU20" s="388">
        <v>6</v>
      </c>
      <c r="AV20" s="389"/>
      <c r="AW20" s="389"/>
      <c r="AX20" s="389"/>
      <c r="AY20" s="389"/>
      <c r="AZ20" s="389"/>
      <c r="BA20" s="389"/>
      <c r="BB20" s="389"/>
      <c r="BC20" s="389"/>
      <c r="BD20" s="390"/>
      <c r="BE20" s="398">
        <v>50</v>
      </c>
      <c r="BF20" s="399"/>
      <c r="BG20" s="399"/>
      <c r="BH20" s="399"/>
      <c r="BI20" s="399"/>
      <c r="BJ20" s="399"/>
      <c r="BK20" s="399"/>
      <c r="BL20" s="399"/>
      <c r="BM20" s="399"/>
      <c r="BN20" s="399"/>
      <c r="BO20" s="400"/>
      <c r="BP20" s="398">
        <v>1200</v>
      </c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400"/>
    </row>
    <row r="21" spans="1:80" ht="12.75">
      <c r="A21" s="157"/>
      <c r="B21" s="158"/>
      <c r="C21" s="158"/>
      <c r="D21" s="159"/>
      <c r="E21" s="379" t="s">
        <v>275</v>
      </c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1"/>
      <c r="AJ21" s="333" t="s">
        <v>38</v>
      </c>
      <c r="AK21" s="334"/>
      <c r="AL21" s="334"/>
      <c r="AM21" s="334"/>
      <c r="AN21" s="334"/>
      <c r="AO21" s="334"/>
      <c r="AP21" s="334"/>
      <c r="AQ21" s="334"/>
      <c r="AR21" s="334"/>
      <c r="AS21" s="334"/>
      <c r="AT21" s="335"/>
      <c r="AU21" s="333" t="s">
        <v>38</v>
      </c>
      <c r="AV21" s="334"/>
      <c r="AW21" s="334"/>
      <c r="AX21" s="334"/>
      <c r="AY21" s="334"/>
      <c r="AZ21" s="334"/>
      <c r="BA21" s="334"/>
      <c r="BB21" s="334"/>
      <c r="BC21" s="334"/>
      <c r="BD21" s="335"/>
      <c r="BE21" s="333" t="s">
        <v>38</v>
      </c>
      <c r="BF21" s="334"/>
      <c r="BG21" s="334"/>
      <c r="BH21" s="334"/>
      <c r="BI21" s="334"/>
      <c r="BJ21" s="334"/>
      <c r="BK21" s="334"/>
      <c r="BL21" s="334"/>
      <c r="BM21" s="334"/>
      <c r="BN21" s="334"/>
      <c r="BO21" s="335"/>
      <c r="BP21" s="398">
        <v>281529.6</v>
      </c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400"/>
    </row>
    <row r="22" s="1" customFormat="1" ht="15.75"/>
    <row r="23" spans="1:80" s="74" customFormat="1" ht="15.75">
      <c r="A23" s="382" t="s">
        <v>344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</row>
    <row r="24" spans="1:80" ht="15.75">
      <c r="A24" s="382" t="s">
        <v>343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</row>
    <row r="25" spans="1:80" ht="15.75">
      <c r="A25" s="382" t="s">
        <v>342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</row>
    <row r="26" s="75" customFormat="1" ht="8.25"/>
    <row r="27" spans="1:80" ht="12.75">
      <c r="A27" s="315" t="s">
        <v>301</v>
      </c>
      <c r="B27" s="316"/>
      <c r="C27" s="316"/>
      <c r="D27" s="317"/>
      <c r="E27" s="315" t="s">
        <v>341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7"/>
      <c r="BE27" s="318" t="s">
        <v>340</v>
      </c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20"/>
      <c r="BQ27" s="315" t="s">
        <v>339</v>
      </c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7"/>
    </row>
    <row r="28" spans="1:80" ht="12.75">
      <c r="A28" s="324" t="s">
        <v>294</v>
      </c>
      <c r="B28" s="325"/>
      <c r="C28" s="325"/>
      <c r="D28" s="326"/>
      <c r="E28" s="324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6"/>
      <c r="BE28" s="327" t="s">
        <v>338</v>
      </c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9"/>
      <c r="BQ28" s="324" t="s">
        <v>68</v>
      </c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6"/>
    </row>
    <row r="29" spans="1:80" ht="12.75">
      <c r="A29" s="324"/>
      <c r="B29" s="325"/>
      <c r="C29" s="325"/>
      <c r="D29" s="326"/>
      <c r="E29" s="324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6"/>
      <c r="BE29" s="327" t="s">
        <v>337</v>
      </c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9"/>
      <c r="BQ29" s="324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6"/>
    </row>
    <row r="30" spans="1:80" ht="12.75">
      <c r="A30" s="330"/>
      <c r="B30" s="331"/>
      <c r="C30" s="331"/>
      <c r="D30" s="332"/>
      <c r="E30" s="330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2"/>
      <c r="BE30" s="333" t="s">
        <v>336</v>
      </c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5"/>
      <c r="BQ30" s="330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2"/>
    </row>
    <row r="31" spans="1:80" ht="12.75">
      <c r="A31" s="321">
        <v>1</v>
      </c>
      <c r="B31" s="322"/>
      <c r="C31" s="322"/>
      <c r="D31" s="323"/>
      <c r="E31" s="321">
        <v>2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3"/>
      <c r="BE31" s="385">
        <v>3</v>
      </c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7"/>
      <c r="BQ31" s="321">
        <v>4</v>
      </c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3"/>
    </row>
    <row r="32" spans="1:80" ht="12.75">
      <c r="A32" s="385">
        <v>1</v>
      </c>
      <c r="B32" s="386"/>
      <c r="C32" s="386"/>
      <c r="D32" s="387"/>
      <c r="E32" s="181" t="s">
        <v>335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3"/>
      <c r="BE32" s="451" t="s">
        <v>38</v>
      </c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3"/>
      <c r="BQ32" s="392">
        <v>3787463.75</v>
      </c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4"/>
    </row>
    <row r="33" spans="1:80" ht="12.75">
      <c r="A33" s="315" t="s">
        <v>334</v>
      </c>
      <c r="B33" s="316"/>
      <c r="C33" s="316"/>
      <c r="D33" s="317"/>
      <c r="E33" s="238" t="s">
        <v>6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40"/>
      <c r="BE33" s="395">
        <v>17188471.59</v>
      </c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7"/>
      <c r="BQ33" s="395">
        <v>3781463.75</v>
      </c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7"/>
    </row>
    <row r="34" spans="1:80" ht="12.75">
      <c r="A34" s="330"/>
      <c r="B34" s="331"/>
      <c r="C34" s="331"/>
      <c r="D34" s="332"/>
      <c r="E34" s="401" t="s">
        <v>333</v>
      </c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3"/>
      <c r="BE34" s="398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400"/>
      <c r="BQ34" s="398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400"/>
    </row>
    <row r="35" spans="1:80" ht="12.75">
      <c r="A35" s="385" t="s">
        <v>332</v>
      </c>
      <c r="B35" s="386"/>
      <c r="C35" s="386"/>
      <c r="D35" s="387"/>
      <c r="E35" s="195" t="s">
        <v>331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7"/>
      <c r="BE35" s="392">
        <v>60000</v>
      </c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4"/>
      <c r="BQ35" s="392">
        <v>6000</v>
      </c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4"/>
    </row>
    <row r="36" spans="1:80" ht="12.75">
      <c r="A36" s="315" t="s">
        <v>330</v>
      </c>
      <c r="B36" s="316"/>
      <c r="C36" s="316"/>
      <c r="D36" s="317"/>
      <c r="E36" s="238" t="s">
        <v>329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40"/>
      <c r="BE36" s="395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7"/>
      <c r="BQ36" s="395">
        <v>0</v>
      </c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7"/>
    </row>
    <row r="37" spans="1:80" ht="12.75">
      <c r="A37" s="330"/>
      <c r="B37" s="331"/>
      <c r="C37" s="331"/>
      <c r="D37" s="332"/>
      <c r="E37" s="401" t="s">
        <v>328</v>
      </c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3"/>
      <c r="BE37" s="398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400"/>
      <c r="BQ37" s="398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400"/>
    </row>
    <row r="38" spans="1:80" ht="12.75">
      <c r="A38" s="315">
        <v>2</v>
      </c>
      <c r="B38" s="316"/>
      <c r="C38" s="316"/>
      <c r="D38" s="317"/>
      <c r="E38" s="160" t="s">
        <v>327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2"/>
      <c r="BE38" s="407" t="s">
        <v>38</v>
      </c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9"/>
      <c r="BQ38" s="395">
        <v>920509.76</v>
      </c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7"/>
    </row>
    <row r="39" spans="1:80" ht="12.75">
      <c r="A39" s="330"/>
      <c r="B39" s="331"/>
      <c r="C39" s="331"/>
      <c r="D39" s="332"/>
      <c r="E39" s="157" t="s">
        <v>326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9"/>
      <c r="BE39" s="410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2"/>
      <c r="BQ39" s="398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400"/>
    </row>
    <row r="40" spans="1:80" ht="12.75">
      <c r="A40" s="315" t="s">
        <v>325</v>
      </c>
      <c r="B40" s="316"/>
      <c r="C40" s="316"/>
      <c r="D40" s="317"/>
      <c r="E40" s="238" t="s">
        <v>6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40"/>
      <c r="BE40" s="395">
        <v>18942418.97</v>
      </c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7"/>
      <c r="BQ40" s="395">
        <v>549330.15</v>
      </c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7"/>
    </row>
    <row r="41" spans="1:80" ht="12.75">
      <c r="A41" s="324"/>
      <c r="B41" s="325"/>
      <c r="C41" s="325"/>
      <c r="D41" s="326"/>
      <c r="E41" s="404" t="s">
        <v>324</v>
      </c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6"/>
      <c r="BE41" s="413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5"/>
      <c r="BQ41" s="413"/>
      <c r="BR41" s="414"/>
      <c r="BS41" s="414"/>
      <c r="BT41" s="414"/>
      <c r="BU41" s="414"/>
      <c r="BV41" s="414"/>
      <c r="BW41" s="414"/>
      <c r="BX41" s="414"/>
      <c r="BY41" s="414"/>
      <c r="BZ41" s="414"/>
      <c r="CA41" s="414"/>
      <c r="CB41" s="415"/>
    </row>
    <row r="42" spans="1:80" ht="12.75">
      <c r="A42" s="330"/>
      <c r="B42" s="331"/>
      <c r="C42" s="331"/>
      <c r="D42" s="332"/>
      <c r="E42" s="401" t="s">
        <v>323</v>
      </c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3"/>
      <c r="BE42" s="398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400"/>
      <c r="BQ42" s="398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400"/>
    </row>
    <row r="43" spans="1:80" ht="12.75">
      <c r="A43" s="315" t="s">
        <v>322</v>
      </c>
      <c r="B43" s="316"/>
      <c r="C43" s="316"/>
      <c r="D43" s="317"/>
      <c r="E43" s="238" t="s">
        <v>321</v>
      </c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40"/>
      <c r="BE43" s="395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7"/>
      <c r="BQ43" s="395">
        <v>0</v>
      </c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7"/>
    </row>
    <row r="44" spans="1:80" ht="12.75">
      <c r="A44" s="330"/>
      <c r="B44" s="331"/>
      <c r="C44" s="331"/>
      <c r="D44" s="332"/>
      <c r="E44" s="401" t="s">
        <v>320</v>
      </c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3"/>
      <c r="BE44" s="398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400"/>
      <c r="BQ44" s="398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400"/>
    </row>
    <row r="45" spans="1:80" ht="12.75">
      <c r="A45" s="315" t="s">
        <v>319</v>
      </c>
      <c r="B45" s="316"/>
      <c r="C45" s="316"/>
      <c r="D45" s="317"/>
      <c r="E45" s="238" t="s">
        <v>315</v>
      </c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40"/>
      <c r="BE45" s="395">
        <v>19000520</v>
      </c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7"/>
      <c r="BQ45" s="395">
        <v>38001.04</v>
      </c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7"/>
    </row>
    <row r="46" spans="1:80" ht="12.75">
      <c r="A46" s="330"/>
      <c r="B46" s="331"/>
      <c r="C46" s="331"/>
      <c r="D46" s="332"/>
      <c r="E46" s="401" t="s">
        <v>318</v>
      </c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3"/>
      <c r="BE46" s="398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400"/>
      <c r="BQ46" s="398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400"/>
    </row>
    <row r="47" spans="1:80" ht="12.75">
      <c r="A47" s="315" t="s">
        <v>317</v>
      </c>
      <c r="B47" s="316"/>
      <c r="C47" s="316"/>
      <c r="D47" s="317"/>
      <c r="E47" s="238" t="s">
        <v>315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40"/>
      <c r="BE47" s="395">
        <v>0</v>
      </c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7"/>
      <c r="BQ47" s="395">
        <v>0</v>
      </c>
      <c r="BR47" s="396"/>
      <c r="BS47" s="396"/>
      <c r="BT47" s="396"/>
      <c r="BU47" s="396"/>
      <c r="BV47" s="396"/>
      <c r="BW47" s="396"/>
      <c r="BX47" s="396"/>
      <c r="BY47" s="396"/>
      <c r="BZ47" s="396"/>
      <c r="CA47" s="396"/>
      <c r="CB47" s="397"/>
    </row>
    <row r="48" spans="1:80" ht="12.75" customHeight="1">
      <c r="A48" s="330"/>
      <c r="B48" s="331"/>
      <c r="C48" s="331"/>
      <c r="D48" s="332"/>
      <c r="E48" s="401" t="s">
        <v>314</v>
      </c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3"/>
      <c r="BE48" s="398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400"/>
      <c r="BQ48" s="398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400"/>
    </row>
    <row r="49" spans="1:80" ht="12.75">
      <c r="A49" s="315" t="s">
        <v>316</v>
      </c>
      <c r="B49" s="316"/>
      <c r="C49" s="316"/>
      <c r="D49" s="317"/>
      <c r="E49" s="238" t="s">
        <v>315</v>
      </c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40"/>
      <c r="BE49" s="395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7"/>
      <c r="BQ49" s="395">
        <v>333178.57</v>
      </c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7"/>
    </row>
    <row r="50" spans="1:80" ht="12.75" customHeight="1">
      <c r="A50" s="330"/>
      <c r="B50" s="331"/>
      <c r="C50" s="331"/>
      <c r="D50" s="332"/>
      <c r="E50" s="401" t="s">
        <v>314</v>
      </c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3"/>
      <c r="BE50" s="398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400"/>
      <c r="BQ50" s="398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400"/>
    </row>
    <row r="51" spans="1:80" ht="12.75">
      <c r="A51" s="315">
        <v>3</v>
      </c>
      <c r="B51" s="316"/>
      <c r="C51" s="316"/>
      <c r="D51" s="317"/>
      <c r="E51" s="160" t="s">
        <v>313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2"/>
      <c r="BE51" s="395">
        <v>19000519.41</v>
      </c>
      <c r="BF51" s="396"/>
      <c r="BG51" s="396"/>
      <c r="BH51" s="396"/>
      <c r="BI51" s="396"/>
      <c r="BJ51" s="396"/>
      <c r="BK51" s="396"/>
      <c r="BL51" s="396"/>
      <c r="BM51" s="396"/>
      <c r="BN51" s="396"/>
      <c r="BO51" s="396"/>
      <c r="BP51" s="397"/>
      <c r="BQ51" s="395">
        <v>969026.49</v>
      </c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7"/>
    </row>
    <row r="52" spans="1:80" ht="12.75">
      <c r="A52" s="330"/>
      <c r="B52" s="331"/>
      <c r="C52" s="331"/>
      <c r="D52" s="332"/>
      <c r="E52" s="157" t="s">
        <v>312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9"/>
      <c r="BE52" s="398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400"/>
      <c r="BQ52" s="398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400"/>
    </row>
    <row r="53" spans="1:80" ht="12.75">
      <c r="A53" s="385"/>
      <c r="B53" s="386"/>
      <c r="C53" s="386"/>
      <c r="D53" s="387"/>
      <c r="E53" s="379" t="s">
        <v>275</v>
      </c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1"/>
      <c r="BE53" s="385" t="s">
        <v>38</v>
      </c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7"/>
      <c r="BQ53" s="392">
        <v>5677000</v>
      </c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4"/>
    </row>
    <row r="54" spans="1:18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80" s="10" customFormat="1" ht="11.25">
      <c r="A55" s="416" t="s">
        <v>311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  <c r="CB55" s="416"/>
    </row>
    <row r="56" spans="1:80" s="10" customFormat="1" ht="11.25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</row>
    <row r="57" spans="1:80" s="10" customFormat="1" ht="11.2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416"/>
      <c r="CB57" s="416"/>
    </row>
  </sheetData>
  <sheetProtection/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158"/>
  <sheetViews>
    <sheetView view="pageBreakPreview" zoomScaleSheetLayoutView="100" zoomScalePageLayoutView="0" workbookViewId="0" topLeftCell="A42">
      <selection activeCell="BN157" sqref="BN157:CB157"/>
    </sheetView>
  </sheetViews>
  <sheetFormatPr defaultColWidth="1.12109375" defaultRowHeight="12.75"/>
  <cols>
    <col min="1" max="16384" width="1.12109375" style="3" customWidth="1"/>
  </cols>
  <sheetData>
    <row r="1" spans="1:80" s="74" customFormat="1" ht="15.75" hidden="1">
      <c r="A1" s="382" t="s">
        <v>390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</row>
    <row r="2" spans="1:80" s="77" customFormat="1" ht="9.75" hidden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s="74" customFormat="1" ht="15.75" hidden="1">
      <c r="A3" s="74" t="s">
        <v>306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383" t="s">
        <v>305</v>
      </c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</row>
    <row r="4" spans="1:80" s="77" customFormat="1" ht="9.75" hidden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s="74" customFormat="1" ht="15.75" hidden="1">
      <c r="A5" s="74" t="s">
        <v>304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418" t="s">
        <v>303</v>
      </c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</row>
    <row r="6" ht="12.75" hidden="1"/>
    <row r="7" spans="1:80" ht="12.75" hidden="1">
      <c r="A7" s="315" t="s">
        <v>301</v>
      </c>
      <c r="B7" s="316"/>
      <c r="C7" s="316"/>
      <c r="D7" s="317"/>
      <c r="E7" s="315" t="s">
        <v>3</v>
      </c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7"/>
      <c r="AN7" s="315" t="s">
        <v>369</v>
      </c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7"/>
      <c r="BB7" s="315" t="s">
        <v>355</v>
      </c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7"/>
      <c r="BN7" s="315" t="s">
        <v>368</v>
      </c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7"/>
    </row>
    <row r="8" spans="1:80" ht="12.75" hidden="1">
      <c r="A8" s="324" t="s">
        <v>294</v>
      </c>
      <c r="B8" s="325"/>
      <c r="C8" s="325"/>
      <c r="D8" s="326"/>
      <c r="E8" s="3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6"/>
      <c r="AN8" s="324" t="s">
        <v>367</v>
      </c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6"/>
      <c r="BB8" s="324" t="s">
        <v>352</v>
      </c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6"/>
      <c r="BN8" s="324" t="s">
        <v>366</v>
      </c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6"/>
    </row>
    <row r="9" spans="1:80" ht="12.75" hidden="1">
      <c r="A9" s="324"/>
      <c r="B9" s="325"/>
      <c r="C9" s="325"/>
      <c r="D9" s="326"/>
      <c r="E9" s="324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6"/>
      <c r="AN9" s="324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6"/>
      <c r="BB9" s="324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6"/>
      <c r="BN9" s="324" t="s">
        <v>365</v>
      </c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6"/>
    </row>
    <row r="10" spans="1:80" ht="12.75" hidden="1">
      <c r="A10" s="321">
        <v>1</v>
      </c>
      <c r="B10" s="322"/>
      <c r="C10" s="322"/>
      <c r="D10" s="323"/>
      <c r="E10" s="321">
        <v>2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3"/>
      <c r="AN10" s="321">
        <v>3</v>
      </c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3"/>
      <c r="BB10" s="321">
        <v>4</v>
      </c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3"/>
      <c r="BN10" s="321">
        <v>5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3"/>
    </row>
    <row r="11" spans="1:80" ht="12.75" hidden="1">
      <c r="A11" s="157"/>
      <c r="B11" s="158"/>
      <c r="C11" s="158"/>
      <c r="D11" s="159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388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90"/>
      <c r="BB11" s="379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1"/>
      <c r="BN11" s="388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90"/>
    </row>
    <row r="12" spans="1:80" ht="12.75" hidden="1">
      <c r="A12" s="157"/>
      <c r="B12" s="158"/>
      <c r="C12" s="158"/>
      <c r="D12" s="159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9"/>
      <c r="AN12" s="388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90"/>
      <c r="BB12" s="379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1"/>
      <c r="BN12" s="388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90"/>
    </row>
    <row r="13" spans="1:80" ht="12.75" hidden="1">
      <c r="A13" s="157"/>
      <c r="B13" s="158"/>
      <c r="C13" s="158"/>
      <c r="D13" s="159"/>
      <c r="E13" s="379" t="s">
        <v>275</v>
      </c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  <c r="AN13" s="333" t="s">
        <v>38</v>
      </c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5"/>
      <c r="BB13" s="385" t="s">
        <v>38</v>
      </c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7"/>
      <c r="BN13" s="388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90"/>
    </row>
    <row r="14" spans="1:80" s="74" customFormat="1" ht="24.75" customHeight="1" hidden="1">
      <c r="A14" s="382" t="s">
        <v>389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</row>
    <row r="15" spans="1:80" s="77" customFormat="1" ht="9.75" hidden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74" customFormat="1" ht="15.75" hidden="1">
      <c r="A16" s="74" t="s">
        <v>306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383" t="s">
        <v>305</v>
      </c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</row>
    <row r="17" spans="1:80" s="77" customFormat="1" ht="9.75" hidden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1:80" s="74" customFormat="1" ht="15.75" hidden="1">
      <c r="A18" s="74" t="s">
        <v>304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417" t="s">
        <v>372</v>
      </c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</row>
    <row r="19" ht="12.75" hidden="1"/>
    <row r="20" spans="1:80" s="1" customFormat="1" ht="20.25" customHeight="1" hidden="1">
      <c r="A20" s="382" t="s">
        <v>387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</row>
    <row r="21" spans="1:80" ht="12.75" hidden="1">
      <c r="A21" s="315" t="s">
        <v>301</v>
      </c>
      <c r="B21" s="316"/>
      <c r="C21" s="316"/>
      <c r="D21" s="317"/>
      <c r="E21" s="315" t="s">
        <v>357</v>
      </c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7"/>
      <c r="AN21" s="315" t="s">
        <v>386</v>
      </c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7"/>
      <c r="BB21" s="315" t="s">
        <v>385</v>
      </c>
      <c r="BC21" s="316"/>
      <c r="BD21" s="316"/>
      <c r="BE21" s="316"/>
      <c r="BF21" s="316"/>
      <c r="BG21" s="316"/>
      <c r="BH21" s="316"/>
      <c r="BI21" s="317"/>
      <c r="BJ21" s="315" t="s">
        <v>384</v>
      </c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7"/>
    </row>
    <row r="22" spans="1:80" ht="12.75" hidden="1">
      <c r="A22" s="324" t="s">
        <v>294</v>
      </c>
      <c r="B22" s="325"/>
      <c r="C22" s="325"/>
      <c r="D22" s="326"/>
      <c r="E22" s="324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6"/>
      <c r="AN22" s="324" t="s">
        <v>383</v>
      </c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6"/>
      <c r="BB22" s="324" t="s">
        <v>382</v>
      </c>
      <c r="BC22" s="325"/>
      <c r="BD22" s="325"/>
      <c r="BE22" s="325"/>
      <c r="BF22" s="325"/>
      <c r="BG22" s="325"/>
      <c r="BH22" s="325"/>
      <c r="BI22" s="326"/>
      <c r="BJ22" s="324" t="s">
        <v>381</v>
      </c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6"/>
    </row>
    <row r="23" spans="1:80" ht="12.75" hidden="1">
      <c r="A23" s="324"/>
      <c r="B23" s="325"/>
      <c r="C23" s="325"/>
      <c r="D23" s="326"/>
      <c r="E23" s="324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6"/>
      <c r="AN23" s="324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6"/>
      <c r="BB23" s="324"/>
      <c r="BC23" s="325"/>
      <c r="BD23" s="325"/>
      <c r="BE23" s="325"/>
      <c r="BF23" s="325"/>
      <c r="BG23" s="325"/>
      <c r="BH23" s="325"/>
      <c r="BI23" s="326"/>
      <c r="BJ23" s="324" t="s">
        <v>380</v>
      </c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6"/>
    </row>
    <row r="24" spans="1:80" ht="12.75" hidden="1">
      <c r="A24" s="324"/>
      <c r="B24" s="325"/>
      <c r="C24" s="325"/>
      <c r="D24" s="326"/>
      <c r="E24" s="324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6"/>
      <c r="AN24" s="324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6"/>
      <c r="BB24" s="324"/>
      <c r="BC24" s="325"/>
      <c r="BD24" s="325"/>
      <c r="BE24" s="325"/>
      <c r="BF24" s="325"/>
      <c r="BG24" s="325"/>
      <c r="BH24" s="325"/>
      <c r="BI24" s="326"/>
      <c r="BJ24" s="324" t="s">
        <v>379</v>
      </c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6"/>
    </row>
    <row r="25" spans="1:80" ht="12.75" hidden="1">
      <c r="A25" s="321">
        <v>1</v>
      </c>
      <c r="B25" s="322"/>
      <c r="C25" s="322"/>
      <c r="D25" s="323"/>
      <c r="E25" s="321">
        <v>2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3"/>
      <c r="AN25" s="321">
        <v>3</v>
      </c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3"/>
      <c r="BB25" s="321">
        <v>4</v>
      </c>
      <c r="BC25" s="322"/>
      <c r="BD25" s="322"/>
      <c r="BE25" s="322"/>
      <c r="BF25" s="322"/>
      <c r="BG25" s="322"/>
      <c r="BH25" s="322"/>
      <c r="BI25" s="323"/>
      <c r="BJ25" s="321">
        <v>5</v>
      </c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3"/>
    </row>
    <row r="26" spans="1:80" ht="12.75" hidden="1">
      <c r="A26" s="157"/>
      <c r="B26" s="158"/>
      <c r="C26" s="158"/>
      <c r="D26" s="159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9"/>
      <c r="AN26" s="388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90"/>
      <c r="BB26" s="379"/>
      <c r="BC26" s="380"/>
      <c r="BD26" s="380"/>
      <c r="BE26" s="380"/>
      <c r="BF26" s="380"/>
      <c r="BG26" s="380"/>
      <c r="BH26" s="380"/>
      <c r="BI26" s="381"/>
      <c r="BJ26" s="388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90"/>
    </row>
    <row r="27" spans="1:80" ht="12.75" hidden="1">
      <c r="A27" s="157"/>
      <c r="B27" s="158"/>
      <c r="C27" s="158"/>
      <c r="D27" s="159"/>
      <c r="E27" s="379" t="s">
        <v>275</v>
      </c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1"/>
      <c r="AN27" s="379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1"/>
      <c r="BB27" s="385" t="s">
        <v>38</v>
      </c>
      <c r="BC27" s="386"/>
      <c r="BD27" s="386"/>
      <c r="BE27" s="386"/>
      <c r="BF27" s="386"/>
      <c r="BG27" s="386"/>
      <c r="BH27" s="386"/>
      <c r="BI27" s="387"/>
      <c r="BJ27" s="388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90"/>
    </row>
    <row r="28" spans="1:80" s="74" customFormat="1" ht="26.25" customHeight="1" hidden="1">
      <c r="A28" s="382" t="s">
        <v>373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</row>
    <row r="29" spans="1:80" s="74" customFormat="1" ht="7.5" customHeight="1" hidden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s="77" customFormat="1" ht="15.75" hidden="1">
      <c r="A30" s="74" t="s">
        <v>306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383" t="s">
        <v>305</v>
      </c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</row>
    <row r="31" spans="1:80" s="74" customFormat="1" ht="7.5" customHeight="1" hidden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77" customFormat="1" ht="15.75" hidden="1">
      <c r="A32" s="74" t="s">
        <v>304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418" t="s">
        <v>303</v>
      </c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</row>
    <row r="33" spans="1:80" s="74" customFormat="1" ht="15.7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ht="12.75" hidden="1">
      <c r="A34" s="315" t="s">
        <v>301</v>
      </c>
      <c r="B34" s="316"/>
      <c r="C34" s="316"/>
      <c r="D34" s="317"/>
      <c r="E34" s="315" t="s">
        <v>3</v>
      </c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7"/>
      <c r="AN34" s="315" t="s">
        <v>369</v>
      </c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7"/>
      <c r="BB34" s="315" t="s">
        <v>355</v>
      </c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7"/>
      <c r="BN34" s="315" t="s">
        <v>368</v>
      </c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7"/>
    </row>
    <row r="35" spans="1:80" ht="12.75" hidden="1">
      <c r="A35" s="324" t="s">
        <v>294</v>
      </c>
      <c r="B35" s="325"/>
      <c r="C35" s="325"/>
      <c r="D35" s="326"/>
      <c r="E35" s="324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6"/>
      <c r="AN35" s="324" t="s">
        <v>367</v>
      </c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6"/>
      <c r="BB35" s="324" t="s">
        <v>352</v>
      </c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6"/>
      <c r="BN35" s="324" t="s">
        <v>366</v>
      </c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6"/>
    </row>
    <row r="36" spans="1:80" ht="12.75" hidden="1">
      <c r="A36" s="330"/>
      <c r="B36" s="331"/>
      <c r="C36" s="331"/>
      <c r="D36" s="332"/>
      <c r="E36" s="330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2"/>
      <c r="AN36" s="330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2"/>
      <c r="BB36" s="330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2"/>
      <c r="BN36" s="330" t="s">
        <v>365</v>
      </c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2"/>
    </row>
    <row r="37" spans="1:80" ht="12.75" hidden="1">
      <c r="A37" s="321">
        <v>1</v>
      </c>
      <c r="B37" s="322"/>
      <c r="C37" s="322"/>
      <c r="D37" s="323"/>
      <c r="E37" s="321">
        <v>2</v>
      </c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3"/>
      <c r="AN37" s="321">
        <v>3</v>
      </c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3"/>
      <c r="BB37" s="321">
        <v>4</v>
      </c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3"/>
      <c r="BN37" s="321">
        <v>5</v>
      </c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3"/>
    </row>
    <row r="38" spans="1:80" ht="12.75" hidden="1">
      <c r="A38" s="181"/>
      <c r="B38" s="182"/>
      <c r="C38" s="182"/>
      <c r="D38" s="183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79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1"/>
      <c r="BB38" s="379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1"/>
      <c r="BN38" s="379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1"/>
    </row>
    <row r="39" spans="1:80" ht="12.75" hidden="1">
      <c r="A39" s="181"/>
      <c r="B39" s="182"/>
      <c r="C39" s="182"/>
      <c r="D39" s="183"/>
      <c r="E39" s="181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/>
      <c r="AN39" s="379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1"/>
      <c r="BB39" s="379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1"/>
      <c r="BN39" s="379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1"/>
    </row>
    <row r="40" spans="1:80" ht="12.75" hidden="1">
      <c r="A40" s="181"/>
      <c r="B40" s="182"/>
      <c r="C40" s="182"/>
      <c r="D40" s="183"/>
      <c r="E40" s="379" t="s">
        <v>275</v>
      </c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1"/>
      <c r="AN40" s="385" t="s">
        <v>38</v>
      </c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7"/>
      <c r="BB40" s="385" t="s">
        <v>38</v>
      </c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7"/>
      <c r="BN40" s="379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1"/>
    </row>
    <row r="41" spans="1:80" ht="9" customHeight="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5.75">
      <c r="A42" s="382" t="s">
        <v>371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</row>
    <row r="43" spans="1:80" ht="15.75">
      <c r="A43" s="382" t="s">
        <v>370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</row>
    <row r="44" spans="1:80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ht="15.75">
      <c r="A45" s="74" t="s">
        <v>306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383" t="s">
        <v>305</v>
      </c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</row>
    <row r="46" spans="1:80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ht="15.75">
      <c r="A47" s="74" t="s">
        <v>304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417" t="s">
        <v>372</v>
      </c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</row>
    <row r="49" spans="1:80" ht="12.75">
      <c r="A49" s="315" t="s">
        <v>301</v>
      </c>
      <c r="B49" s="316"/>
      <c r="C49" s="316"/>
      <c r="D49" s="317"/>
      <c r="E49" s="315" t="s">
        <v>3</v>
      </c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7"/>
      <c r="AN49" s="315" t="s">
        <v>369</v>
      </c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7"/>
      <c r="BB49" s="315" t="s">
        <v>355</v>
      </c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7"/>
      <c r="BN49" s="315" t="s">
        <v>368</v>
      </c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7"/>
    </row>
    <row r="50" spans="1:80" ht="12.75">
      <c r="A50" s="324" t="s">
        <v>294</v>
      </c>
      <c r="B50" s="325"/>
      <c r="C50" s="325"/>
      <c r="D50" s="326"/>
      <c r="E50" s="324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6"/>
      <c r="AN50" s="324" t="s">
        <v>367</v>
      </c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6"/>
      <c r="BB50" s="324" t="s">
        <v>352</v>
      </c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6"/>
      <c r="BN50" s="324" t="s">
        <v>366</v>
      </c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6"/>
    </row>
    <row r="51" spans="1:80" ht="12.75">
      <c r="A51" s="324"/>
      <c r="B51" s="325"/>
      <c r="C51" s="325"/>
      <c r="D51" s="326"/>
      <c r="E51" s="324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6"/>
      <c r="AN51" s="324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6"/>
      <c r="BB51" s="324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6"/>
      <c r="BN51" s="324" t="s">
        <v>365</v>
      </c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6"/>
    </row>
    <row r="52" spans="1:80" ht="12.75">
      <c r="A52" s="321">
        <v>1</v>
      </c>
      <c r="B52" s="322"/>
      <c r="C52" s="322"/>
      <c r="D52" s="323"/>
      <c r="E52" s="321">
        <v>2</v>
      </c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3"/>
      <c r="AN52" s="321">
        <v>3</v>
      </c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3"/>
      <c r="BB52" s="321">
        <v>4</v>
      </c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3"/>
      <c r="BN52" s="321">
        <v>5</v>
      </c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3"/>
    </row>
    <row r="53" spans="1:80" ht="12.75">
      <c r="A53" s="157">
        <v>1</v>
      </c>
      <c r="B53" s="158"/>
      <c r="C53" s="158"/>
      <c r="D53" s="159"/>
      <c r="E53" s="157" t="s">
        <v>364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9"/>
      <c r="AN53" s="425">
        <v>0</v>
      </c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7"/>
      <c r="BB53" s="428">
        <v>1</v>
      </c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30"/>
      <c r="BN53" s="425">
        <v>0</v>
      </c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7"/>
    </row>
    <row r="54" spans="1:80" ht="12.75">
      <c r="A54" s="157"/>
      <c r="B54" s="158"/>
      <c r="C54" s="158"/>
      <c r="D54" s="159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9"/>
      <c r="AN54" s="425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7"/>
      <c r="BB54" s="431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  <c r="BM54" s="433"/>
      <c r="BN54" s="425">
        <f>BB54*AN54</f>
        <v>0</v>
      </c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7"/>
    </row>
    <row r="55" spans="1:80" ht="12.75">
      <c r="A55" s="157"/>
      <c r="B55" s="158"/>
      <c r="C55" s="158"/>
      <c r="D55" s="159"/>
      <c r="E55" s="379" t="s">
        <v>275</v>
      </c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1"/>
      <c r="AN55" s="434" t="s">
        <v>38</v>
      </c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6"/>
      <c r="BB55" s="437" t="s">
        <v>38</v>
      </c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9"/>
      <c r="BN55" s="425">
        <v>0</v>
      </c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7"/>
    </row>
    <row r="56" spans="1:80" s="74" customFormat="1" ht="15.75">
      <c r="A56" s="382" t="s">
        <v>455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</row>
    <row r="57" spans="1:80" s="77" customFormat="1" ht="9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</row>
    <row r="58" spans="1:80" s="74" customFormat="1" ht="15.75">
      <c r="A58" s="74" t="s">
        <v>306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383" t="s">
        <v>305</v>
      </c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</row>
    <row r="59" spans="1:80" s="77" customFormat="1" ht="9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</row>
    <row r="60" spans="1:80" s="74" customFormat="1" ht="15.75">
      <c r="A60" s="74" t="s">
        <v>304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417" t="s">
        <v>473</v>
      </c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</row>
    <row r="61" spans="2:80" s="74" customFormat="1" ht="15.7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4" customFormat="1" ht="15.75">
      <c r="A62" s="382" t="s">
        <v>454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/>
      <c r="BV62" s="382"/>
      <c r="BW62" s="382"/>
      <c r="BX62" s="382"/>
      <c r="BY62" s="382"/>
      <c r="BZ62" s="382"/>
      <c r="CA62" s="382"/>
      <c r="CB62" s="382"/>
    </row>
    <row r="64" spans="1:80" ht="12.75">
      <c r="A64" s="315" t="s">
        <v>301</v>
      </c>
      <c r="B64" s="316"/>
      <c r="C64" s="316"/>
      <c r="D64" s="317"/>
      <c r="E64" s="315" t="s">
        <v>357</v>
      </c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/>
      <c r="AJ64" s="315" t="s">
        <v>355</v>
      </c>
      <c r="AK64" s="316"/>
      <c r="AL64" s="316"/>
      <c r="AM64" s="316"/>
      <c r="AN64" s="316"/>
      <c r="AO64" s="316"/>
      <c r="AP64" s="316"/>
      <c r="AQ64" s="316"/>
      <c r="AR64" s="316"/>
      <c r="AS64" s="316"/>
      <c r="AT64" s="317"/>
      <c r="AU64" s="315" t="s">
        <v>355</v>
      </c>
      <c r="AV64" s="316"/>
      <c r="AW64" s="316"/>
      <c r="AX64" s="316"/>
      <c r="AY64" s="316"/>
      <c r="AZ64" s="316"/>
      <c r="BA64" s="316"/>
      <c r="BB64" s="316"/>
      <c r="BC64" s="316"/>
      <c r="BD64" s="317"/>
      <c r="BE64" s="315" t="s">
        <v>406</v>
      </c>
      <c r="BF64" s="316"/>
      <c r="BG64" s="316"/>
      <c r="BH64" s="316"/>
      <c r="BI64" s="316"/>
      <c r="BJ64" s="316"/>
      <c r="BK64" s="316"/>
      <c r="BL64" s="316"/>
      <c r="BM64" s="316"/>
      <c r="BN64" s="316"/>
      <c r="BO64" s="317"/>
      <c r="BP64" s="315" t="s">
        <v>66</v>
      </c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7"/>
    </row>
    <row r="65" spans="1:80" ht="12.75">
      <c r="A65" s="324" t="s">
        <v>294</v>
      </c>
      <c r="B65" s="325"/>
      <c r="C65" s="325"/>
      <c r="D65" s="326"/>
      <c r="E65" s="324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6"/>
      <c r="AJ65" s="324" t="s">
        <v>453</v>
      </c>
      <c r="AK65" s="325"/>
      <c r="AL65" s="325"/>
      <c r="AM65" s="325"/>
      <c r="AN65" s="325"/>
      <c r="AO65" s="325"/>
      <c r="AP65" s="325"/>
      <c r="AQ65" s="325"/>
      <c r="AR65" s="325"/>
      <c r="AS65" s="325"/>
      <c r="AT65" s="326"/>
      <c r="AU65" s="324" t="s">
        <v>452</v>
      </c>
      <c r="AV65" s="325"/>
      <c r="AW65" s="325"/>
      <c r="AX65" s="325"/>
      <c r="AY65" s="325"/>
      <c r="AZ65" s="325"/>
      <c r="BA65" s="325"/>
      <c r="BB65" s="325"/>
      <c r="BC65" s="325"/>
      <c r="BD65" s="326"/>
      <c r="BE65" s="324" t="s">
        <v>451</v>
      </c>
      <c r="BF65" s="325"/>
      <c r="BG65" s="325"/>
      <c r="BH65" s="325"/>
      <c r="BI65" s="325"/>
      <c r="BJ65" s="325"/>
      <c r="BK65" s="325"/>
      <c r="BL65" s="325"/>
      <c r="BM65" s="325"/>
      <c r="BN65" s="325"/>
      <c r="BO65" s="326"/>
      <c r="BP65" s="324" t="s">
        <v>351</v>
      </c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6"/>
    </row>
    <row r="66" spans="1:80" ht="12.75">
      <c r="A66" s="324"/>
      <c r="B66" s="325"/>
      <c r="C66" s="325"/>
      <c r="D66" s="326"/>
      <c r="E66" s="324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6"/>
      <c r="AJ66" s="324"/>
      <c r="AK66" s="325"/>
      <c r="AL66" s="325"/>
      <c r="AM66" s="325"/>
      <c r="AN66" s="325"/>
      <c r="AO66" s="325"/>
      <c r="AP66" s="325"/>
      <c r="AQ66" s="325"/>
      <c r="AR66" s="325"/>
      <c r="AS66" s="325"/>
      <c r="AT66" s="326"/>
      <c r="AU66" s="324" t="s">
        <v>450</v>
      </c>
      <c r="AV66" s="325"/>
      <c r="AW66" s="325"/>
      <c r="AX66" s="325"/>
      <c r="AY66" s="325"/>
      <c r="AZ66" s="325"/>
      <c r="BA66" s="325"/>
      <c r="BB66" s="325"/>
      <c r="BC66" s="325"/>
      <c r="BD66" s="326"/>
      <c r="BE66" s="324" t="s">
        <v>68</v>
      </c>
      <c r="BF66" s="325"/>
      <c r="BG66" s="325"/>
      <c r="BH66" s="325"/>
      <c r="BI66" s="325"/>
      <c r="BJ66" s="325"/>
      <c r="BK66" s="325"/>
      <c r="BL66" s="325"/>
      <c r="BM66" s="325"/>
      <c r="BN66" s="325"/>
      <c r="BO66" s="326"/>
      <c r="BP66" s="324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6"/>
    </row>
    <row r="67" spans="1:80" ht="12.75">
      <c r="A67" s="330"/>
      <c r="B67" s="331"/>
      <c r="C67" s="331"/>
      <c r="D67" s="332"/>
      <c r="E67" s="330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2"/>
      <c r="AJ67" s="330"/>
      <c r="AK67" s="331"/>
      <c r="AL67" s="331"/>
      <c r="AM67" s="331"/>
      <c r="AN67" s="331"/>
      <c r="AO67" s="331"/>
      <c r="AP67" s="331"/>
      <c r="AQ67" s="331"/>
      <c r="AR67" s="331"/>
      <c r="AS67" s="331"/>
      <c r="AT67" s="332"/>
      <c r="AU67" s="330"/>
      <c r="AV67" s="331"/>
      <c r="AW67" s="331"/>
      <c r="AX67" s="331"/>
      <c r="AY67" s="331"/>
      <c r="AZ67" s="331"/>
      <c r="BA67" s="331"/>
      <c r="BB67" s="331"/>
      <c r="BC67" s="331"/>
      <c r="BD67" s="332"/>
      <c r="BE67" s="330"/>
      <c r="BF67" s="331"/>
      <c r="BG67" s="331"/>
      <c r="BH67" s="331"/>
      <c r="BI67" s="331"/>
      <c r="BJ67" s="331"/>
      <c r="BK67" s="331"/>
      <c r="BL67" s="331"/>
      <c r="BM67" s="331"/>
      <c r="BN67" s="331"/>
      <c r="BO67" s="332"/>
      <c r="BP67" s="330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2"/>
    </row>
    <row r="68" spans="1:80" ht="12.75">
      <c r="A68" s="330">
        <v>1</v>
      </c>
      <c r="B68" s="331"/>
      <c r="C68" s="331"/>
      <c r="D68" s="332"/>
      <c r="E68" s="330">
        <v>2</v>
      </c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2"/>
      <c r="AJ68" s="330">
        <v>3</v>
      </c>
      <c r="AK68" s="331"/>
      <c r="AL68" s="331"/>
      <c r="AM68" s="331"/>
      <c r="AN68" s="331"/>
      <c r="AO68" s="331"/>
      <c r="AP68" s="331"/>
      <c r="AQ68" s="331"/>
      <c r="AR68" s="331"/>
      <c r="AS68" s="331"/>
      <c r="AT68" s="332"/>
      <c r="AU68" s="330">
        <v>4</v>
      </c>
      <c r="AV68" s="331"/>
      <c r="AW68" s="331"/>
      <c r="AX68" s="331"/>
      <c r="AY68" s="331"/>
      <c r="AZ68" s="331"/>
      <c r="BA68" s="331"/>
      <c r="BB68" s="331"/>
      <c r="BC68" s="331"/>
      <c r="BD68" s="332"/>
      <c r="BE68" s="330">
        <v>5</v>
      </c>
      <c r="BF68" s="331"/>
      <c r="BG68" s="331"/>
      <c r="BH68" s="331"/>
      <c r="BI68" s="331"/>
      <c r="BJ68" s="331"/>
      <c r="BK68" s="331"/>
      <c r="BL68" s="331"/>
      <c r="BM68" s="331"/>
      <c r="BN68" s="331"/>
      <c r="BO68" s="332"/>
      <c r="BP68" s="330">
        <v>6</v>
      </c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2"/>
    </row>
    <row r="69" spans="1:80" ht="37.5" customHeight="1">
      <c r="A69" s="333">
        <v>1</v>
      </c>
      <c r="B69" s="334"/>
      <c r="C69" s="334"/>
      <c r="D69" s="335"/>
      <c r="E69" s="258" t="s">
        <v>472</v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60"/>
      <c r="AJ69" s="388">
        <v>4</v>
      </c>
      <c r="AK69" s="389"/>
      <c r="AL69" s="389"/>
      <c r="AM69" s="389"/>
      <c r="AN69" s="389"/>
      <c r="AO69" s="389"/>
      <c r="AP69" s="389"/>
      <c r="AQ69" s="389"/>
      <c r="AR69" s="389"/>
      <c r="AS69" s="389"/>
      <c r="AT69" s="390"/>
      <c r="AU69" s="388">
        <v>12</v>
      </c>
      <c r="AV69" s="389"/>
      <c r="AW69" s="389"/>
      <c r="AX69" s="389"/>
      <c r="AY69" s="389"/>
      <c r="AZ69" s="389"/>
      <c r="BA69" s="389"/>
      <c r="BB69" s="389"/>
      <c r="BC69" s="389"/>
      <c r="BD69" s="390"/>
      <c r="BE69" s="398">
        <v>500</v>
      </c>
      <c r="BF69" s="399"/>
      <c r="BG69" s="399"/>
      <c r="BH69" s="399"/>
      <c r="BI69" s="399"/>
      <c r="BJ69" s="399"/>
      <c r="BK69" s="399"/>
      <c r="BL69" s="399"/>
      <c r="BM69" s="399"/>
      <c r="BN69" s="399"/>
      <c r="BO69" s="400"/>
      <c r="BP69" s="398">
        <f>BE69*AU69*AJ69</f>
        <v>24000</v>
      </c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399"/>
      <c r="CB69" s="400"/>
    </row>
    <row r="70" spans="1:80" ht="12.75">
      <c r="A70" s="333">
        <v>2</v>
      </c>
      <c r="B70" s="334"/>
      <c r="C70" s="334"/>
      <c r="D70" s="335"/>
      <c r="E70" s="157" t="s">
        <v>471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9"/>
      <c r="AJ70" s="388">
        <v>1</v>
      </c>
      <c r="AK70" s="389"/>
      <c r="AL70" s="389"/>
      <c r="AM70" s="389"/>
      <c r="AN70" s="389"/>
      <c r="AO70" s="389"/>
      <c r="AP70" s="389"/>
      <c r="AQ70" s="389"/>
      <c r="AR70" s="389"/>
      <c r="AS70" s="389"/>
      <c r="AT70" s="390"/>
      <c r="AU70" s="388">
        <v>12</v>
      </c>
      <c r="AV70" s="389"/>
      <c r="AW70" s="389"/>
      <c r="AX70" s="389"/>
      <c r="AY70" s="389"/>
      <c r="AZ70" s="389"/>
      <c r="BA70" s="389"/>
      <c r="BB70" s="389"/>
      <c r="BC70" s="389"/>
      <c r="BD70" s="390"/>
      <c r="BE70" s="398"/>
      <c r="BF70" s="399"/>
      <c r="BG70" s="399"/>
      <c r="BH70" s="399"/>
      <c r="BI70" s="399"/>
      <c r="BJ70" s="399"/>
      <c r="BK70" s="399"/>
      <c r="BL70" s="399"/>
      <c r="BM70" s="399"/>
      <c r="BN70" s="399"/>
      <c r="BO70" s="400"/>
      <c r="BP70" s="398">
        <f>BE70*AU70*AJ70</f>
        <v>0</v>
      </c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400"/>
    </row>
    <row r="71" spans="1:80" ht="12.75" hidden="1">
      <c r="A71" s="157"/>
      <c r="B71" s="158"/>
      <c r="C71" s="158"/>
      <c r="D71" s="159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9"/>
      <c r="AJ71" s="388"/>
      <c r="AK71" s="389"/>
      <c r="AL71" s="389"/>
      <c r="AM71" s="389"/>
      <c r="AN71" s="389"/>
      <c r="AO71" s="389"/>
      <c r="AP71" s="389"/>
      <c r="AQ71" s="389"/>
      <c r="AR71" s="389"/>
      <c r="AS71" s="389"/>
      <c r="AT71" s="390"/>
      <c r="AU71" s="388"/>
      <c r="AV71" s="389"/>
      <c r="AW71" s="389"/>
      <c r="AX71" s="389"/>
      <c r="AY71" s="389"/>
      <c r="AZ71" s="389"/>
      <c r="BA71" s="389"/>
      <c r="BB71" s="389"/>
      <c r="BC71" s="389"/>
      <c r="BD71" s="390"/>
      <c r="BE71" s="388"/>
      <c r="BF71" s="389"/>
      <c r="BG71" s="389"/>
      <c r="BH71" s="389"/>
      <c r="BI71" s="389"/>
      <c r="BJ71" s="389"/>
      <c r="BK71" s="389"/>
      <c r="BL71" s="389"/>
      <c r="BM71" s="389"/>
      <c r="BN71" s="389"/>
      <c r="BO71" s="390"/>
      <c r="BP71" s="398">
        <f>BE71*AU71*AJ71</f>
        <v>0</v>
      </c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399"/>
      <c r="CB71" s="400"/>
    </row>
    <row r="72" spans="1:80" ht="12.75" hidden="1">
      <c r="A72" s="157"/>
      <c r="B72" s="158"/>
      <c r="C72" s="158"/>
      <c r="D72" s="159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9"/>
      <c r="AJ72" s="388"/>
      <c r="AK72" s="389"/>
      <c r="AL72" s="389"/>
      <c r="AM72" s="389"/>
      <c r="AN72" s="389"/>
      <c r="AO72" s="389"/>
      <c r="AP72" s="389"/>
      <c r="AQ72" s="389"/>
      <c r="AR72" s="389"/>
      <c r="AS72" s="389"/>
      <c r="AT72" s="390"/>
      <c r="AU72" s="388"/>
      <c r="AV72" s="389"/>
      <c r="AW72" s="389"/>
      <c r="AX72" s="389"/>
      <c r="AY72" s="389"/>
      <c r="AZ72" s="389"/>
      <c r="BA72" s="389"/>
      <c r="BB72" s="389"/>
      <c r="BC72" s="389"/>
      <c r="BD72" s="390"/>
      <c r="BE72" s="388"/>
      <c r="BF72" s="389"/>
      <c r="BG72" s="389"/>
      <c r="BH72" s="389"/>
      <c r="BI72" s="389"/>
      <c r="BJ72" s="389"/>
      <c r="BK72" s="389"/>
      <c r="BL72" s="389"/>
      <c r="BM72" s="389"/>
      <c r="BN72" s="389"/>
      <c r="BO72" s="390"/>
      <c r="BP72" s="398">
        <f>BE72*AU72*AJ72</f>
        <v>0</v>
      </c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399"/>
      <c r="CB72" s="400"/>
    </row>
    <row r="73" spans="1:80" ht="12.75" hidden="1">
      <c r="A73" s="157"/>
      <c r="B73" s="158"/>
      <c r="C73" s="158"/>
      <c r="D73" s="159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9"/>
      <c r="AJ73" s="388"/>
      <c r="AK73" s="389"/>
      <c r="AL73" s="389"/>
      <c r="AM73" s="389"/>
      <c r="AN73" s="389"/>
      <c r="AO73" s="389"/>
      <c r="AP73" s="389"/>
      <c r="AQ73" s="389"/>
      <c r="AR73" s="389"/>
      <c r="AS73" s="389"/>
      <c r="AT73" s="390"/>
      <c r="AU73" s="388"/>
      <c r="AV73" s="389"/>
      <c r="AW73" s="389"/>
      <c r="AX73" s="389"/>
      <c r="AY73" s="389"/>
      <c r="AZ73" s="389"/>
      <c r="BA73" s="389"/>
      <c r="BB73" s="389"/>
      <c r="BC73" s="389"/>
      <c r="BD73" s="390"/>
      <c r="BE73" s="388"/>
      <c r="BF73" s="389"/>
      <c r="BG73" s="389"/>
      <c r="BH73" s="389"/>
      <c r="BI73" s="389"/>
      <c r="BJ73" s="389"/>
      <c r="BK73" s="389"/>
      <c r="BL73" s="389"/>
      <c r="BM73" s="389"/>
      <c r="BN73" s="389"/>
      <c r="BO73" s="390"/>
      <c r="BP73" s="398">
        <f>BE73*AU73*AJ73</f>
        <v>0</v>
      </c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399"/>
      <c r="CB73" s="400"/>
    </row>
    <row r="74" spans="1:80" ht="12.75">
      <c r="A74" s="157"/>
      <c r="B74" s="158"/>
      <c r="C74" s="158"/>
      <c r="D74" s="159"/>
      <c r="E74" s="379" t="s">
        <v>275</v>
      </c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1"/>
      <c r="AJ74" s="333" t="s">
        <v>38</v>
      </c>
      <c r="AK74" s="334"/>
      <c r="AL74" s="334"/>
      <c r="AM74" s="334"/>
      <c r="AN74" s="334"/>
      <c r="AO74" s="334"/>
      <c r="AP74" s="334"/>
      <c r="AQ74" s="334"/>
      <c r="AR74" s="334"/>
      <c r="AS74" s="334"/>
      <c r="AT74" s="335"/>
      <c r="AU74" s="333" t="s">
        <v>38</v>
      </c>
      <c r="AV74" s="334"/>
      <c r="AW74" s="334"/>
      <c r="AX74" s="334"/>
      <c r="AY74" s="334"/>
      <c r="AZ74" s="334"/>
      <c r="BA74" s="334"/>
      <c r="BB74" s="334"/>
      <c r="BC74" s="334"/>
      <c r="BD74" s="335"/>
      <c r="BE74" s="333" t="s">
        <v>38</v>
      </c>
      <c r="BF74" s="334"/>
      <c r="BG74" s="334"/>
      <c r="BH74" s="334"/>
      <c r="BI74" s="334"/>
      <c r="BJ74" s="334"/>
      <c r="BK74" s="334"/>
      <c r="BL74" s="334"/>
      <c r="BM74" s="334"/>
      <c r="BN74" s="334"/>
      <c r="BO74" s="335"/>
      <c r="BP74" s="398">
        <f>SUM(BP69:CB73)</f>
        <v>24000</v>
      </c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399"/>
      <c r="CB74" s="400"/>
    </row>
    <row r="75" s="1" customFormat="1" ht="9" customHeight="1"/>
    <row r="76" spans="1:80" s="74" customFormat="1" ht="15.75" hidden="1">
      <c r="A76" s="382" t="s">
        <v>449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</row>
    <row r="77" ht="12.75" hidden="1"/>
    <row r="78" spans="1:80" ht="12.75" hidden="1">
      <c r="A78" s="315" t="s">
        <v>301</v>
      </c>
      <c r="B78" s="316"/>
      <c r="C78" s="316"/>
      <c r="D78" s="317"/>
      <c r="E78" s="315" t="s">
        <v>357</v>
      </c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7"/>
      <c r="AN78" s="315" t="s">
        <v>355</v>
      </c>
      <c r="AO78" s="316"/>
      <c r="AP78" s="316"/>
      <c r="AQ78" s="316"/>
      <c r="AR78" s="316"/>
      <c r="AS78" s="316"/>
      <c r="AT78" s="316"/>
      <c r="AU78" s="316"/>
      <c r="AV78" s="317"/>
      <c r="AW78" s="315" t="s">
        <v>448</v>
      </c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7"/>
      <c r="BJ78" s="315" t="s">
        <v>66</v>
      </c>
      <c r="BK78" s="316"/>
      <c r="BL78" s="316"/>
      <c r="BM78" s="316"/>
      <c r="BN78" s="316"/>
      <c r="BO78" s="316"/>
      <c r="BP78" s="316"/>
      <c r="BQ78" s="316"/>
      <c r="BR78" s="316"/>
      <c r="BS78" s="316"/>
      <c r="BT78" s="316"/>
      <c r="BU78" s="316"/>
      <c r="BV78" s="316"/>
      <c r="BW78" s="316"/>
      <c r="BX78" s="316"/>
      <c r="BY78" s="316"/>
      <c r="BZ78" s="316"/>
      <c r="CA78" s="316"/>
      <c r="CB78" s="317"/>
    </row>
    <row r="79" spans="1:80" ht="12.75" hidden="1">
      <c r="A79" s="324" t="s">
        <v>294</v>
      </c>
      <c r="B79" s="325"/>
      <c r="C79" s="325"/>
      <c r="D79" s="326"/>
      <c r="E79" s="324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6"/>
      <c r="AN79" s="324" t="s">
        <v>447</v>
      </c>
      <c r="AO79" s="325"/>
      <c r="AP79" s="325"/>
      <c r="AQ79" s="325"/>
      <c r="AR79" s="325"/>
      <c r="AS79" s="325"/>
      <c r="AT79" s="325"/>
      <c r="AU79" s="325"/>
      <c r="AV79" s="326"/>
      <c r="AW79" s="324" t="s">
        <v>446</v>
      </c>
      <c r="AX79" s="325"/>
      <c r="AY79" s="325"/>
      <c r="AZ79" s="325"/>
      <c r="BA79" s="325"/>
      <c r="BB79" s="325"/>
      <c r="BC79" s="325"/>
      <c r="BD79" s="325"/>
      <c r="BE79" s="325"/>
      <c r="BF79" s="325"/>
      <c r="BG79" s="325"/>
      <c r="BH79" s="325"/>
      <c r="BI79" s="326"/>
      <c r="BJ79" s="324" t="s">
        <v>365</v>
      </c>
      <c r="BK79" s="325"/>
      <c r="BL79" s="325"/>
      <c r="BM79" s="325"/>
      <c r="BN79" s="325"/>
      <c r="BO79" s="325"/>
      <c r="BP79" s="325"/>
      <c r="BQ79" s="325"/>
      <c r="BR79" s="325"/>
      <c r="BS79" s="325"/>
      <c r="BT79" s="325"/>
      <c r="BU79" s="325"/>
      <c r="BV79" s="325"/>
      <c r="BW79" s="325"/>
      <c r="BX79" s="325"/>
      <c r="BY79" s="325"/>
      <c r="BZ79" s="325"/>
      <c r="CA79" s="325"/>
      <c r="CB79" s="326"/>
    </row>
    <row r="80" spans="1:80" ht="12.75" hidden="1">
      <c r="A80" s="324"/>
      <c r="B80" s="325"/>
      <c r="C80" s="325"/>
      <c r="D80" s="326"/>
      <c r="E80" s="324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6"/>
      <c r="AN80" s="324" t="s">
        <v>445</v>
      </c>
      <c r="AO80" s="325"/>
      <c r="AP80" s="325"/>
      <c r="AQ80" s="325"/>
      <c r="AR80" s="325"/>
      <c r="AS80" s="325"/>
      <c r="AT80" s="325"/>
      <c r="AU80" s="325"/>
      <c r="AV80" s="326"/>
      <c r="AW80" s="324" t="s">
        <v>68</v>
      </c>
      <c r="AX80" s="325"/>
      <c r="AY80" s="325"/>
      <c r="AZ80" s="325"/>
      <c r="BA80" s="325"/>
      <c r="BB80" s="325"/>
      <c r="BC80" s="325"/>
      <c r="BD80" s="325"/>
      <c r="BE80" s="325"/>
      <c r="BF80" s="325"/>
      <c r="BG80" s="325"/>
      <c r="BH80" s="325"/>
      <c r="BI80" s="326"/>
      <c r="BJ80" s="324"/>
      <c r="BK80" s="325"/>
      <c r="BL80" s="325"/>
      <c r="BM80" s="325"/>
      <c r="BN80" s="325"/>
      <c r="BO80" s="325"/>
      <c r="BP80" s="325"/>
      <c r="BQ80" s="325"/>
      <c r="BR80" s="325"/>
      <c r="BS80" s="325"/>
      <c r="BT80" s="325"/>
      <c r="BU80" s="325"/>
      <c r="BV80" s="325"/>
      <c r="BW80" s="325"/>
      <c r="BX80" s="325"/>
      <c r="BY80" s="325"/>
      <c r="BZ80" s="325"/>
      <c r="CA80" s="325"/>
      <c r="CB80" s="326"/>
    </row>
    <row r="81" spans="1:80" ht="12.75" hidden="1">
      <c r="A81" s="324"/>
      <c r="B81" s="325"/>
      <c r="C81" s="325"/>
      <c r="D81" s="326"/>
      <c r="E81" s="324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6"/>
      <c r="AN81" s="324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6"/>
      <c r="BJ81" s="324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5"/>
      <c r="CA81" s="325"/>
      <c r="CB81" s="326"/>
    </row>
    <row r="82" spans="1:80" ht="12.75" hidden="1">
      <c r="A82" s="321">
        <v>1</v>
      </c>
      <c r="B82" s="322"/>
      <c r="C82" s="322"/>
      <c r="D82" s="323"/>
      <c r="E82" s="321">
        <v>2</v>
      </c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3"/>
      <c r="AN82" s="321">
        <v>3</v>
      </c>
      <c r="AO82" s="322"/>
      <c r="AP82" s="322"/>
      <c r="AQ82" s="322"/>
      <c r="AR82" s="322"/>
      <c r="AS82" s="322"/>
      <c r="AT82" s="322"/>
      <c r="AU82" s="322"/>
      <c r="AV82" s="323"/>
      <c r="AW82" s="321">
        <v>4</v>
      </c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3"/>
      <c r="BJ82" s="321">
        <v>5</v>
      </c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2"/>
      <c r="BW82" s="322"/>
      <c r="BX82" s="322"/>
      <c r="BY82" s="322"/>
      <c r="BZ82" s="322"/>
      <c r="CA82" s="322"/>
      <c r="CB82" s="323"/>
    </row>
    <row r="83" spans="1:80" ht="12.75" hidden="1">
      <c r="A83" s="157"/>
      <c r="B83" s="158"/>
      <c r="C83" s="158"/>
      <c r="D83" s="159"/>
      <c r="E83" s="15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9"/>
      <c r="AN83" s="379"/>
      <c r="AO83" s="380"/>
      <c r="AP83" s="380"/>
      <c r="AQ83" s="380"/>
      <c r="AR83" s="380"/>
      <c r="AS83" s="380"/>
      <c r="AT83" s="380"/>
      <c r="AU83" s="380"/>
      <c r="AV83" s="381"/>
      <c r="AW83" s="388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90"/>
      <c r="BJ83" s="388"/>
      <c r="BK83" s="389"/>
      <c r="BL83" s="389"/>
      <c r="BM83" s="389"/>
      <c r="BN83" s="389"/>
      <c r="BO83" s="389"/>
      <c r="BP83" s="389"/>
      <c r="BQ83" s="389"/>
      <c r="BR83" s="389"/>
      <c r="BS83" s="389"/>
      <c r="BT83" s="389"/>
      <c r="BU83" s="389"/>
      <c r="BV83" s="389"/>
      <c r="BW83" s="389"/>
      <c r="BX83" s="389"/>
      <c r="BY83" s="389"/>
      <c r="BZ83" s="389"/>
      <c r="CA83" s="389"/>
      <c r="CB83" s="390"/>
    </row>
    <row r="84" spans="1:80" ht="12.75" hidden="1">
      <c r="A84" s="157"/>
      <c r="B84" s="158"/>
      <c r="C84" s="158"/>
      <c r="D84" s="159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9"/>
      <c r="AN84" s="379"/>
      <c r="AO84" s="380"/>
      <c r="AP84" s="380"/>
      <c r="AQ84" s="380"/>
      <c r="AR84" s="380"/>
      <c r="AS84" s="380"/>
      <c r="AT84" s="380"/>
      <c r="AU84" s="380"/>
      <c r="AV84" s="381"/>
      <c r="AW84" s="388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90"/>
      <c r="BJ84" s="388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89"/>
      <c r="BX84" s="389"/>
      <c r="BY84" s="389"/>
      <c r="BZ84" s="389"/>
      <c r="CA84" s="389"/>
      <c r="CB84" s="390"/>
    </row>
    <row r="85" spans="1:80" ht="12.75" hidden="1">
      <c r="A85" s="157"/>
      <c r="B85" s="158"/>
      <c r="C85" s="158"/>
      <c r="D85" s="159"/>
      <c r="E85" s="379" t="s">
        <v>275</v>
      </c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1"/>
      <c r="AN85" s="379"/>
      <c r="AO85" s="380"/>
      <c r="AP85" s="380"/>
      <c r="AQ85" s="380"/>
      <c r="AR85" s="380"/>
      <c r="AS85" s="380"/>
      <c r="AT85" s="380"/>
      <c r="AU85" s="380"/>
      <c r="AV85" s="381"/>
      <c r="AW85" s="379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1"/>
      <c r="BJ85" s="388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90"/>
    </row>
    <row r="86" spans="2:80" s="74" customFormat="1" ht="15.75" hidden="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4" customFormat="1" ht="15.75" hidden="1">
      <c r="A87" s="382" t="s">
        <v>444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/>
    </row>
    <row r="88" ht="12.75" hidden="1"/>
    <row r="89" spans="1:80" ht="12.75" hidden="1">
      <c r="A89" s="315" t="s">
        <v>301</v>
      </c>
      <c r="B89" s="316"/>
      <c r="C89" s="316"/>
      <c r="D89" s="317"/>
      <c r="E89" s="315" t="s">
        <v>3</v>
      </c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7"/>
      <c r="AJ89" s="315" t="s">
        <v>354</v>
      </c>
      <c r="AK89" s="316"/>
      <c r="AL89" s="316"/>
      <c r="AM89" s="316"/>
      <c r="AN89" s="316"/>
      <c r="AO89" s="316"/>
      <c r="AP89" s="316"/>
      <c r="AQ89" s="316"/>
      <c r="AR89" s="316"/>
      <c r="AS89" s="316"/>
      <c r="AT89" s="317"/>
      <c r="AU89" s="315" t="s">
        <v>443</v>
      </c>
      <c r="AV89" s="316"/>
      <c r="AW89" s="316"/>
      <c r="AX89" s="316"/>
      <c r="AY89" s="316"/>
      <c r="AZ89" s="316"/>
      <c r="BA89" s="316"/>
      <c r="BB89" s="316"/>
      <c r="BC89" s="316"/>
      <c r="BD89" s="317"/>
      <c r="BE89" s="315" t="s">
        <v>442</v>
      </c>
      <c r="BF89" s="316"/>
      <c r="BG89" s="316"/>
      <c r="BH89" s="316"/>
      <c r="BI89" s="316"/>
      <c r="BJ89" s="316"/>
      <c r="BK89" s="316"/>
      <c r="BL89" s="316"/>
      <c r="BM89" s="316"/>
      <c r="BN89" s="316"/>
      <c r="BO89" s="317"/>
      <c r="BP89" s="315" t="s">
        <v>66</v>
      </c>
      <c r="BQ89" s="316"/>
      <c r="BR89" s="316"/>
      <c r="BS89" s="316"/>
      <c r="BT89" s="316"/>
      <c r="BU89" s="316"/>
      <c r="BV89" s="316"/>
      <c r="BW89" s="316"/>
      <c r="BX89" s="316"/>
      <c r="BY89" s="316"/>
      <c r="BZ89" s="316"/>
      <c r="CA89" s="316"/>
      <c r="CB89" s="317"/>
    </row>
    <row r="90" spans="1:80" ht="12.75" hidden="1">
      <c r="A90" s="324" t="s">
        <v>294</v>
      </c>
      <c r="B90" s="325"/>
      <c r="C90" s="325"/>
      <c r="D90" s="326"/>
      <c r="E90" s="324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6"/>
      <c r="AJ90" s="324" t="s">
        <v>441</v>
      </c>
      <c r="AK90" s="325"/>
      <c r="AL90" s="325"/>
      <c r="AM90" s="325"/>
      <c r="AN90" s="325"/>
      <c r="AO90" s="325"/>
      <c r="AP90" s="325"/>
      <c r="AQ90" s="325"/>
      <c r="AR90" s="325"/>
      <c r="AS90" s="325"/>
      <c r="AT90" s="326"/>
      <c r="AU90" s="324" t="s">
        <v>440</v>
      </c>
      <c r="AV90" s="325"/>
      <c r="AW90" s="325"/>
      <c r="AX90" s="325"/>
      <c r="AY90" s="325"/>
      <c r="AZ90" s="325"/>
      <c r="BA90" s="325"/>
      <c r="BB90" s="325"/>
      <c r="BC90" s="325"/>
      <c r="BD90" s="326"/>
      <c r="BE90" s="324" t="s">
        <v>439</v>
      </c>
      <c r="BF90" s="325"/>
      <c r="BG90" s="325"/>
      <c r="BH90" s="325"/>
      <c r="BI90" s="325"/>
      <c r="BJ90" s="325"/>
      <c r="BK90" s="325"/>
      <c r="BL90" s="325"/>
      <c r="BM90" s="325"/>
      <c r="BN90" s="325"/>
      <c r="BO90" s="326"/>
      <c r="BP90" s="324" t="s">
        <v>438</v>
      </c>
      <c r="BQ90" s="325"/>
      <c r="BR90" s="325"/>
      <c r="BS90" s="325"/>
      <c r="BT90" s="325"/>
      <c r="BU90" s="325"/>
      <c r="BV90" s="325"/>
      <c r="BW90" s="325"/>
      <c r="BX90" s="325"/>
      <c r="BY90" s="325"/>
      <c r="BZ90" s="325"/>
      <c r="CA90" s="325"/>
      <c r="CB90" s="326"/>
    </row>
    <row r="91" spans="1:80" ht="12.75" hidden="1">
      <c r="A91" s="324"/>
      <c r="B91" s="325"/>
      <c r="C91" s="325"/>
      <c r="D91" s="326"/>
      <c r="E91" s="324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6"/>
      <c r="AJ91" s="324" t="s">
        <v>437</v>
      </c>
      <c r="AK91" s="325"/>
      <c r="AL91" s="325"/>
      <c r="AM91" s="325"/>
      <c r="AN91" s="325"/>
      <c r="AO91" s="325"/>
      <c r="AP91" s="325"/>
      <c r="AQ91" s="325"/>
      <c r="AR91" s="325"/>
      <c r="AS91" s="325"/>
      <c r="AT91" s="326"/>
      <c r="AU91" s="324" t="s">
        <v>436</v>
      </c>
      <c r="AV91" s="325"/>
      <c r="AW91" s="325"/>
      <c r="AX91" s="325"/>
      <c r="AY91" s="325"/>
      <c r="AZ91" s="325"/>
      <c r="BA91" s="325"/>
      <c r="BB91" s="325"/>
      <c r="BC91" s="325"/>
      <c r="BD91" s="326"/>
      <c r="BE91" s="324"/>
      <c r="BF91" s="325"/>
      <c r="BG91" s="325"/>
      <c r="BH91" s="325"/>
      <c r="BI91" s="325"/>
      <c r="BJ91" s="325"/>
      <c r="BK91" s="325"/>
      <c r="BL91" s="325"/>
      <c r="BM91" s="325"/>
      <c r="BN91" s="325"/>
      <c r="BO91" s="326"/>
      <c r="BP91" s="324"/>
      <c r="BQ91" s="325"/>
      <c r="BR91" s="325"/>
      <c r="BS91" s="325"/>
      <c r="BT91" s="325"/>
      <c r="BU91" s="325"/>
      <c r="BV91" s="325"/>
      <c r="BW91" s="325"/>
      <c r="BX91" s="325"/>
      <c r="BY91" s="325"/>
      <c r="BZ91" s="325"/>
      <c r="CA91" s="325"/>
      <c r="CB91" s="326"/>
    </row>
    <row r="92" spans="1:80" ht="12.75" hidden="1">
      <c r="A92" s="330"/>
      <c r="B92" s="331"/>
      <c r="C92" s="331"/>
      <c r="D92" s="332"/>
      <c r="E92" s="330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2"/>
      <c r="AJ92" s="330"/>
      <c r="AK92" s="331"/>
      <c r="AL92" s="331"/>
      <c r="AM92" s="331"/>
      <c r="AN92" s="331"/>
      <c r="AO92" s="331"/>
      <c r="AP92" s="331"/>
      <c r="AQ92" s="331"/>
      <c r="AR92" s="331"/>
      <c r="AS92" s="331"/>
      <c r="AT92" s="332"/>
      <c r="AU92" s="330"/>
      <c r="AV92" s="331"/>
      <c r="AW92" s="331"/>
      <c r="AX92" s="331"/>
      <c r="AY92" s="331"/>
      <c r="AZ92" s="331"/>
      <c r="BA92" s="331"/>
      <c r="BB92" s="331"/>
      <c r="BC92" s="331"/>
      <c r="BD92" s="332"/>
      <c r="BE92" s="330"/>
      <c r="BF92" s="331"/>
      <c r="BG92" s="331"/>
      <c r="BH92" s="331"/>
      <c r="BI92" s="331"/>
      <c r="BJ92" s="331"/>
      <c r="BK92" s="331"/>
      <c r="BL92" s="331"/>
      <c r="BM92" s="331"/>
      <c r="BN92" s="331"/>
      <c r="BO92" s="332"/>
      <c r="BP92" s="330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2"/>
    </row>
    <row r="93" spans="1:80" ht="12.75" hidden="1">
      <c r="A93" s="330">
        <v>1</v>
      </c>
      <c r="B93" s="331"/>
      <c r="C93" s="331"/>
      <c r="D93" s="332"/>
      <c r="E93" s="330">
        <v>2</v>
      </c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2"/>
      <c r="AJ93" s="330">
        <v>4</v>
      </c>
      <c r="AK93" s="331"/>
      <c r="AL93" s="331"/>
      <c r="AM93" s="331"/>
      <c r="AN93" s="331"/>
      <c r="AO93" s="331"/>
      <c r="AP93" s="331"/>
      <c r="AQ93" s="331"/>
      <c r="AR93" s="331"/>
      <c r="AS93" s="331"/>
      <c r="AT93" s="332"/>
      <c r="AU93" s="330">
        <v>5</v>
      </c>
      <c r="AV93" s="331"/>
      <c r="AW93" s="331"/>
      <c r="AX93" s="331"/>
      <c r="AY93" s="331"/>
      <c r="AZ93" s="331"/>
      <c r="BA93" s="331"/>
      <c r="BB93" s="331"/>
      <c r="BC93" s="331"/>
      <c r="BD93" s="332"/>
      <c r="BE93" s="330">
        <v>6</v>
      </c>
      <c r="BF93" s="331"/>
      <c r="BG93" s="331"/>
      <c r="BH93" s="331"/>
      <c r="BI93" s="331"/>
      <c r="BJ93" s="331"/>
      <c r="BK93" s="331"/>
      <c r="BL93" s="331"/>
      <c r="BM93" s="331"/>
      <c r="BN93" s="331"/>
      <c r="BO93" s="332"/>
      <c r="BP93" s="330">
        <v>6</v>
      </c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2"/>
    </row>
    <row r="94" spans="1:80" ht="12.75" hidden="1">
      <c r="A94" s="333">
        <v>1</v>
      </c>
      <c r="B94" s="334"/>
      <c r="C94" s="334"/>
      <c r="D94" s="335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9"/>
      <c r="AJ94" s="425"/>
      <c r="AK94" s="426"/>
      <c r="AL94" s="426"/>
      <c r="AM94" s="426"/>
      <c r="AN94" s="426"/>
      <c r="AO94" s="426"/>
      <c r="AP94" s="426"/>
      <c r="AQ94" s="426"/>
      <c r="AR94" s="426"/>
      <c r="AS94" s="426"/>
      <c r="AT94" s="427"/>
      <c r="AU94" s="388"/>
      <c r="AV94" s="389"/>
      <c r="AW94" s="389"/>
      <c r="AX94" s="389"/>
      <c r="AY94" s="389"/>
      <c r="AZ94" s="389"/>
      <c r="BA94" s="389"/>
      <c r="BB94" s="389"/>
      <c r="BC94" s="389"/>
      <c r="BD94" s="390"/>
      <c r="BE94" s="388"/>
      <c r="BF94" s="389"/>
      <c r="BG94" s="389"/>
      <c r="BH94" s="389"/>
      <c r="BI94" s="389"/>
      <c r="BJ94" s="389"/>
      <c r="BK94" s="389"/>
      <c r="BL94" s="389"/>
      <c r="BM94" s="389"/>
      <c r="BN94" s="389"/>
      <c r="BO94" s="390"/>
      <c r="BP94" s="454"/>
      <c r="BQ94" s="455"/>
      <c r="BR94" s="455"/>
      <c r="BS94" s="455"/>
      <c r="BT94" s="455"/>
      <c r="BU94" s="455"/>
      <c r="BV94" s="455"/>
      <c r="BW94" s="455"/>
      <c r="BX94" s="455"/>
      <c r="BY94" s="455"/>
      <c r="BZ94" s="455"/>
      <c r="CA94" s="455"/>
      <c r="CB94" s="456"/>
    </row>
    <row r="95" spans="1:80" ht="12.75" hidden="1">
      <c r="A95" s="333">
        <v>2</v>
      </c>
      <c r="B95" s="334"/>
      <c r="C95" s="334"/>
      <c r="D95" s="335"/>
      <c r="E95" s="157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9"/>
      <c r="AJ95" s="425"/>
      <c r="AK95" s="426"/>
      <c r="AL95" s="426"/>
      <c r="AM95" s="426"/>
      <c r="AN95" s="426"/>
      <c r="AO95" s="426"/>
      <c r="AP95" s="426"/>
      <c r="AQ95" s="426"/>
      <c r="AR95" s="426"/>
      <c r="AS95" s="426"/>
      <c r="AT95" s="427"/>
      <c r="AU95" s="388"/>
      <c r="AV95" s="389"/>
      <c r="AW95" s="389"/>
      <c r="AX95" s="389"/>
      <c r="AY95" s="389"/>
      <c r="AZ95" s="389"/>
      <c r="BA95" s="389"/>
      <c r="BB95" s="389"/>
      <c r="BC95" s="389"/>
      <c r="BD95" s="390"/>
      <c r="BE95" s="388"/>
      <c r="BF95" s="389"/>
      <c r="BG95" s="389"/>
      <c r="BH95" s="389"/>
      <c r="BI95" s="389"/>
      <c r="BJ95" s="389"/>
      <c r="BK95" s="389"/>
      <c r="BL95" s="389"/>
      <c r="BM95" s="389"/>
      <c r="BN95" s="389"/>
      <c r="BO95" s="390"/>
      <c r="BP95" s="454"/>
      <c r="BQ95" s="455"/>
      <c r="BR95" s="455"/>
      <c r="BS95" s="455"/>
      <c r="BT95" s="455"/>
      <c r="BU95" s="455"/>
      <c r="BV95" s="455"/>
      <c r="BW95" s="455"/>
      <c r="BX95" s="455"/>
      <c r="BY95" s="455"/>
      <c r="BZ95" s="455"/>
      <c r="CA95" s="455"/>
      <c r="CB95" s="456"/>
    </row>
    <row r="96" spans="1:80" ht="12.75" hidden="1">
      <c r="A96" s="333">
        <v>3</v>
      </c>
      <c r="B96" s="334"/>
      <c r="C96" s="334"/>
      <c r="D96" s="335"/>
      <c r="E96" s="157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9"/>
      <c r="AJ96" s="425"/>
      <c r="AK96" s="426"/>
      <c r="AL96" s="426"/>
      <c r="AM96" s="426"/>
      <c r="AN96" s="426"/>
      <c r="AO96" s="426"/>
      <c r="AP96" s="426"/>
      <c r="AQ96" s="426"/>
      <c r="AR96" s="426"/>
      <c r="AS96" s="426"/>
      <c r="AT96" s="427"/>
      <c r="AU96" s="388"/>
      <c r="AV96" s="389"/>
      <c r="AW96" s="389"/>
      <c r="AX96" s="389"/>
      <c r="AY96" s="389"/>
      <c r="AZ96" s="389"/>
      <c r="BA96" s="389"/>
      <c r="BB96" s="389"/>
      <c r="BC96" s="389"/>
      <c r="BD96" s="390"/>
      <c r="BE96" s="388"/>
      <c r="BF96" s="389"/>
      <c r="BG96" s="389"/>
      <c r="BH96" s="389"/>
      <c r="BI96" s="389"/>
      <c r="BJ96" s="389"/>
      <c r="BK96" s="389"/>
      <c r="BL96" s="389"/>
      <c r="BM96" s="389"/>
      <c r="BN96" s="389"/>
      <c r="BO96" s="390"/>
      <c r="BP96" s="454"/>
      <c r="BQ96" s="455"/>
      <c r="BR96" s="455"/>
      <c r="BS96" s="455"/>
      <c r="BT96" s="455"/>
      <c r="BU96" s="455"/>
      <c r="BV96" s="455"/>
      <c r="BW96" s="455"/>
      <c r="BX96" s="455"/>
      <c r="BY96" s="455"/>
      <c r="BZ96" s="455"/>
      <c r="CA96" s="455"/>
      <c r="CB96" s="456"/>
    </row>
    <row r="97" spans="1:80" ht="12.75" hidden="1">
      <c r="A97" s="333">
        <v>4</v>
      </c>
      <c r="B97" s="334"/>
      <c r="C97" s="334"/>
      <c r="D97" s="335"/>
      <c r="E97" s="157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9"/>
      <c r="AJ97" s="425"/>
      <c r="AK97" s="426"/>
      <c r="AL97" s="426"/>
      <c r="AM97" s="426"/>
      <c r="AN97" s="426"/>
      <c r="AO97" s="426"/>
      <c r="AP97" s="426"/>
      <c r="AQ97" s="426"/>
      <c r="AR97" s="426"/>
      <c r="AS97" s="426"/>
      <c r="AT97" s="427"/>
      <c r="AU97" s="388"/>
      <c r="AV97" s="389"/>
      <c r="AW97" s="389"/>
      <c r="AX97" s="389"/>
      <c r="AY97" s="389"/>
      <c r="AZ97" s="389"/>
      <c r="BA97" s="389"/>
      <c r="BB97" s="389"/>
      <c r="BC97" s="389"/>
      <c r="BD97" s="390"/>
      <c r="BE97" s="388"/>
      <c r="BF97" s="389"/>
      <c r="BG97" s="389"/>
      <c r="BH97" s="389"/>
      <c r="BI97" s="389"/>
      <c r="BJ97" s="389"/>
      <c r="BK97" s="389"/>
      <c r="BL97" s="389"/>
      <c r="BM97" s="389"/>
      <c r="BN97" s="389"/>
      <c r="BO97" s="390"/>
      <c r="BP97" s="454"/>
      <c r="BQ97" s="455"/>
      <c r="BR97" s="455"/>
      <c r="BS97" s="455"/>
      <c r="BT97" s="455"/>
      <c r="BU97" s="455"/>
      <c r="BV97" s="455"/>
      <c r="BW97" s="455"/>
      <c r="BX97" s="455"/>
      <c r="BY97" s="455"/>
      <c r="BZ97" s="455"/>
      <c r="CA97" s="455"/>
      <c r="CB97" s="456"/>
    </row>
    <row r="98" spans="1:80" ht="12.75" hidden="1">
      <c r="A98" s="333">
        <v>5</v>
      </c>
      <c r="B98" s="334"/>
      <c r="C98" s="334"/>
      <c r="D98" s="335"/>
      <c r="E98" s="157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9"/>
      <c r="AJ98" s="425"/>
      <c r="AK98" s="426"/>
      <c r="AL98" s="426"/>
      <c r="AM98" s="426"/>
      <c r="AN98" s="426"/>
      <c r="AO98" s="426"/>
      <c r="AP98" s="426"/>
      <c r="AQ98" s="426"/>
      <c r="AR98" s="426"/>
      <c r="AS98" s="426"/>
      <c r="AT98" s="427"/>
      <c r="AU98" s="388"/>
      <c r="AV98" s="389"/>
      <c r="AW98" s="389"/>
      <c r="AX98" s="389"/>
      <c r="AY98" s="389"/>
      <c r="AZ98" s="389"/>
      <c r="BA98" s="389"/>
      <c r="BB98" s="389"/>
      <c r="BC98" s="389"/>
      <c r="BD98" s="390"/>
      <c r="BE98" s="388"/>
      <c r="BF98" s="389"/>
      <c r="BG98" s="389"/>
      <c r="BH98" s="389"/>
      <c r="BI98" s="389"/>
      <c r="BJ98" s="389"/>
      <c r="BK98" s="389"/>
      <c r="BL98" s="389"/>
      <c r="BM98" s="389"/>
      <c r="BN98" s="389"/>
      <c r="BO98" s="390"/>
      <c r="BP98" s="454"/>
      <c r="BQ98" s="455"/>
      <c r="BR98" s="455"/>
      <c r="BS98" s="455"/>
      <c r="BT98" s="455"/>
      <c r="BU98" s="455"/>
      <c r="BV98" s="455"/>
      <c r="BW98" s="455"/>
      <c r="BX98" s="455"/>
      <c r="BY98" s="455"/>
      <c r="BZ98" s="455"/>
      <c r="CA98" s="455"/>
      <c r="CB98" s="456"/>
    </row>
    <row r="99" spans="1:80" ht="12.75" hidden="1">
      <c r="A99" s="157"/>
      <c r="B99" s="158"/>
      <c r="C99" s="158"/>
      <c r="D99" s="159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9"/>
      <c r="AJ99" s="388"/>
      <c r="AK99" s="389"/>
      <c r="AL99" s="389"/>
      <c r="AM99" s="389"/>
      <c r="AN99" s="389"/>
      <c r="AO99" s="389"/>
      <c r="AP99" s="389"/>
      <c r="AQ99" s="389"/>
      <c r="AR99" s="389"/>
      <c r="AS99" s="389"/>
      <c r="AT99" s="390"/>
      <c r="AU99" s="388"/>
      <c r="AV99" s="389"/>
      <c r="AW99" s="389"/>
      <c r="AX99" s="389"/>
      <c r="AY99" s="389"/>
      <c r="AZ99" s="389"/>
      <c r="BA99" s="389"/>
      <c r="BB99" s="389"/>
      <c r="BC99" s="389"/>
      <c r="BD99" s="390"/>
      <c r="BE99" s="388"/>
      <c r="BF99" s="389"/>
      <c r="BG99" s="389"/>
      <c r="BH99" s="389"/>
      <c r="BI99" s="389"/>
      <c r="BJ99" s="389"/>
      <c r="BK99" s="389"/>
      <c r="BL99" s="389"/>
      <c r="BM99" s="389"/>
      <c r="BN99" s="389"/>
      <c r="BO99" s="390"/>
      <c r="BP99" s="454">
        <f>BE99*AU99*AJ99</f>
        <v>0</v>
      </c>
      <c r="BQ99" s="455"/>
      <c r="BR99" s="455"/>
      <c r="BS99" s="455"/>
      <c r="BT99" s="455"/>
      <c r="BU99" s="455"/>
      <c r="BV99" s="455"/>
      <c r="BW99" s="455"/>
      <c r="BX99" s="455"/>
      <c r="BY99" s="455"/>
      <c r="BZ99" s="455"/>
      <c r="CA99" s="455"/>
      <c r="CB99" s="456"/>
    </row>
    <row r="100" spans="1:80" ht="12.75" hidden="1">
      <c r="A100" s="157"/>
      <c r="B100" s="158"/>
      <c r="C100" s="158"/>
      <c r="D100" s="159"/>
      <c r="E100" s="157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9"/>
      <c r="AJ100" s="388"/>
      <c r="AK100" s="389"/>
      <c r="AL100" s="389"/>
      <c r="AM100" s="389"/>
      <c r="AN100" s="389"/>
      <c r="AO100" s="389"/>
      <c r="AP100" s="389"/>
      <c r="AQ100" s="389"/>
      <c r="AR100" s="389"/>
      <c r="AS100" s="389"/>
      <c r="AT100" s="390"/>
      <c r="AU100" s="388"/>
      <c r="AV100" s="389"/>
      <c r="AW100" s="389"/>
      <c r="AX100" s="389"/>
      <c r="AY100" s="389"/>
      <c r="AZ100" s="389"/>
      <c r="BA100" s="389"/>
      <c r="BB100" s="389"/>
      <c r="BC100" s="389"/>
      <c r="BD100" s="390"/>
      <c r="BE100" s="388"/>
      <c r="BF100" s="389"/>
      <c r="BG100" s="389"/>
      <c r="BH100" s="389"/>
      <c r="BI100" s="389"/>
      <c r="BJ100" s="389"/>
      <c r="BK100" s="389"/>
      <c r="BL100" s="389"/>
      <c r="BM100" s="389"/>
      <c r="BN100" s="389"/>
      <c r="BO100" s="390"/>
      <c r="BP100" s="454">
        <f>BE100*AU100*AJ100</f>
        <v>0</v>
      </c>
      <c r="BQ100" s="455"/>
      <c r="BR100" s="455"/>
      <c r="BS100" s="455"/>
      <c r="BT100" s="455"/>
      <c r="BU100" s="455"/>
      <c r="BV100" s="455"/>
      <c r="BW100" s="455"/>
      <c r="BX100" s="455"/>
      <c r="BY100" s="455"/>
      <c r="BZ100" s="455"/>
      <c r="CA100" s="455"/>
      <c r="CB100" s="456"/>
    </row>
    <row r="101" spans="1:80" ht="12.75" hidden="1">
      <c r="A101" s="157"/>
      <c r="B101" s="158"/>
      <c r="C101" s="158"/>
      <c r="D101" s="159"/>
      <c r="E101" s="157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9"/>
      <c r="AJ101" s="388"/>
      <c r="AK101" s="389"/>
      <c r="AL101" s="389"/>
      <c r="AM101" s="389"/>
      <c r="AN101" s="389"/>
      <c r="AO101" s="389"/>
      <c r="AP101" s="389"/>
      <c r="AQ101" s="389"/>
      <c r="AR101" s="389"/>
      <c r="AS101" s="389"/>
      <c r="AT101" s="390"/>
      <c r="AU101" s="388"/>
      <c r="AV101" s="389"/>
      <c r="AW101" s="389"/>
      <c r="AX101" s="389"/>
      <c r="AY101" s="389"/>
      <c r="AZ101" s="389"/>
      <c r="BA101" s="389"/>
      <c r="BB101" s="389"/>
      <c r="BC101" s="389"/>
      <c r="BD101" s="390"/>
      <c r="BE101" s="388"/>
      <c r="BF101" s="389"/>
      <c r="BG101" s="389"/>
      <c r="BH101" s="389"/>
      <c r="BI101" s="389"/>
      <c r="BJ101" s="389"/>
      <c r="BK101" s="389"/>
      <c r="BL101" s="389"/>
      <c r="BM101" s="389"/>
      <c r="BN101" s="389"/>
      <c r="BO101" s="390"/>
      <c r="BP101" s="454">
        <f>BE101*AU101*AJ101</f>
        <v>0</v>
      </c>
      <c r="BQ101" s="455"/>
      <c r="BR101" s="455"/>
      <c r="BS101" s="455"/>
      <c r="BT101" s="455"/>
      <c r="BU101" s="455"/>
      <c r="BV101" s="455"/>
      <c r="BW101" s="455"/>
      <c r="BX101" s="455"/>
      <c r="BY101" s="455"/>
      <c r="BZ101" s="455"/>
      <c r="CA101" s="455"/>
      <c r="CB101" s="456"/>
    </row>
    <row r="102" spans="1:80" ht="12.75" hidden="1">
      <c r="A102" s="157"/>
      <c r="B102" s="158"/>
      <c r="C102" s="158"/>
      <c r="D102" s="159"/>
      <c r="E102" s="379" t="s">
        <v>275</v>
      </c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1"/>
      <c r="AJ102" s="333" t="s">
        <v>38</v>
      </c>
      <c r="AK102" s="334"/>
      <c r="AL102" s="334"/>
      <c r="AM102" s="334"/>
      <c r="AN102" s="334"/>
      <c r="AO102" s="334"/>
      <c r="AP102" s="334"/>
      <c r="AQ102" s="334"/>
      <c r="AR102" s="334"/>
      <c r="AS102" s="334"/>
      <c r="AT102" s="335"/>
      <c r="AU102" s="333" t="s">
        <v>38</v>
      </c>
      <c r="AV102" s="334"/>
      <c r="AW102" s="334"/>
      <c r="AX102" s="334"/>
      <c r="AY102" s="334"/>
      <c r="AZ102" s="334"/>
      <c r="BA102" s="334"/>
      <c r="BB102" s="334"/>
      <c r="BC102" s="334"/>
      <c r="BD102" s="335"/>
      <c r="BE102" s="333" t="s">
        <v>38</v>
      </c>
      <c r="BF102" s="334"/>
      <c r="BG102" s="334"/>
      <c r="BH102" s="334"/>
      <c r="BI102" s="334"/>
      <c r="BJ102" s="334"/>
      <c r="BK102" s="334"/>
      <c r="BL102" s="334"/>
      <c r="BM102" s="334"/>
      <c r="BN102" s="334"/>
      <c r="BO102" s="335"/>
      <c r="BP102" s="454">
        <f>SUM(BP94:CB101)</f>
        <v>0</v>
      </c>
      <c r="BQ102" s="455"/>
      <c r="BR102" s="455"/>
      <c r="BS102" s="455"/>
      <c r="BT102" s="455"/>
      <c r="BU102" s="455"/>
      <c r="BV102" s="455"/>
      <c r="BW102" s="455"/>
      <c r="BX102" s="455"/>
      <c r="BY102" s="455"/>
      <c r="BZ102" s="455"/>
      <c r="CA102" s="455"/>
      <c r="CB102" s="456"/>
    </row>
    <row r="103" s="1" customFormat="1" ht="13.5" customHeight="1" hidden="1"/>
    <row r="104" spans="1:80" s="74" customFormat="1" ht="15.75" hidden="1">
      <c r="A104" s="382" t="s">
        <v>430</v>
      </c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</row>
    <row r="105" ht="12.75" hidden="1"/>
    <row r="106" spans="1:80" ht="12.75" customHeight="1" hidden="1">
      <c r="A106" s="457" t="s">
        <v>301</v>
      </c>
      <c r="B106" s="457"/>
      <c r="C106" s="457"/>
      <c r="D106" s="457"/>
      <c r="E106" s="457" t="s">
        <v>3</v>
      </c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  <c r="AH106" s="457"/>
      <c r="AI106" s="457"/>
      <c r="AJ106" s="457"/>
      <c r="AK106" s="457"/>
      <c r="AL106" s="457"/>
      <c r="AM106" s="457"/>
      <c r="AN106" s="457"/>
      <c r="AO106" s="457"/>
      <c r="AP106" s="457"/>
      <c r="AQ106" s="457"/>
      <c r="AR106" s="457" t="s">
        <v>355</v>
      </c>
      <c r="AS106" s="457"/>
      <c r="AT106" s="457"/>
      <c r="AU106" s="457"/>
      <c r="AV106" s="457"/>
      <c r="AW106" s="457"/>
      <c r="AX106" s="457"/>
      <c r="AY106" s="457"/>
      <c r="AZ106" s="457"/>
      <c r="BA106" s="457"/>
      <c r="BB106" s="457"/>
      <c r="BC106" s="457"/>
      <c r="BD106" s="458" t="s">
        <v>470</v>
      </c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 t="s">
        <v>469</v>
      </c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</row>
    <row r="107" spans="1:80" ht="12.75" hidden="1">
      <c r="A107" s="457"/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  <c r="AB107" s="457"/>
      <c r="AC107" s="457"/>
      <c r="AD107" s="457"/>
      <c r="AE107" s="457"/>
      <c r="AF107" s="457"/>
      <c r="AG107" s="457"/>
      <c r="AH107" s="457"/>
      <c r="AI107" s="457"/>
      <c r="AJ107" s="457"/>
      <c r="AK107" s="457"/>
      <c r="AL107" s="457"/>
      <c r="AM107" s="457"/>
      <c r="AN107" s="457"/>
      <c r="AO107" s="457"/>
      <c r="AP107" s="457"/>
      <c r="AQ107" s="457"/>
      <c r="AR107" s="457"/>
      <c r="AS107" s="457"/>
      <c r="AT107" s="457"/>
      <c r="AU107" s="457"/>
      <c r="AV107" s="457"/>
      <c r="AW107" s="457"/>
      <c r="AX107" s="457"/>
      <c r="AY107" s="457"/>
      <c r="AZ107" s="457"/>
      <c r="BA107" s="457"/>
      <c r="BB107" s="457"/>
      <c r="BC107" s="457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8"/>
      <c r="CB107" s="458"/>
    </row>
    <row r="108" spans="1:80" ht="12.75" hidden="1">
      <c r="A108" s="457"/>
      <c r="B108" s="457"/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7"/>
      <c r="AC108" s="457"/>
      <c r="AD108" s="457"/>
      <c r="AE108" s="457"/>
      <c r="AF108" s="457"/>
      <c r="AG108" s="457"/>
      <c r="AH108" s="457"/>
      <c r="AI108" s="457"/>
      <c r="AJ108" s="457"/>
      <c r="AK108" s="457"/>
      <c r="AL108" s="457"/>
      <c r="AM108" s="457"/>
      <c r="AN108" s="457"/>
      <c r="AO108" s="457"/>
      <c r="AP108" s="457"/>
      <c r="AQ108" s="457"/>
      <c r="AR108" s="457"/>
      <c r="AS108" s="457"/>
      <c r="AT108" s="457"/>
      <c r="AU108" s="457"/>
      <c r="AV108" s="457"/>
      <c r="AW108" s="457"/>
      <c r="AX108" s="457"/>
      <c r="AY108" s="457"/>
      <c r="AZ108" s="457"/>
      <c r="BA108" s="457"/>
      <c r="BB108" s="457"/>
      <c r="BC108" s="457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/>
      <c r="BZ108" s="458"/>
      <c r="CA108" s="458"/>
      <c r="CB108" s="458"/>
    </row>
    <row r="109" spans="1:80" ht="12.75" hidden="1">
      <c r="A109" s="457">
        <v>1</v>
      </c>
      <c r="B109" s="457"/>
      <c r="C109" s="457"/>
      <c r="D109" s="457"/>
      <c r="E109" s="457">
        <v>2</v>
      </c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  <c r="AH109" s="457"/>
      <c r="AI109" s="457"/>
      <c r="AJ109" s="457"/>
      <c r="AK109" s="457"/>
      <c r="AL109" s="457"/>
      <c r="AM109" s="457"/>
      <c r="AN109" s="457"/>
      <c r="AO109" s="457"/>
      <c r="AP109" s="457"/>
      <c r="AQ109" s="457"/>
      <c r="AR109" s="457">
        <v>4</v>
      </c>
      <c r="AS109" s="457"/>
      <c r="AT109" s="457"/>
      <c r="AU109" s="457"/>
      <c r="AV109" s="457"/>
      <c r="AW109" s="457"/>
      <c r="AX109" s="457"/>
      <c r="AY109" s="457"/>
      <c r="AZ109" s="457"/>
      <c r="BA109" s="457"/>
      <c r="BB109" s="457"/>
      <c r="BC109" s="457"/>
      <c r="BD109" s="457">
        <v>5</v>
      </c>
      <c r="BE109" s="457"/>
      <c r="BF109" s="457"/>
      <c r="BG109" s="457"/>
      <c r="BH109" s="457"/>
      <c r="BI109" s="457"/>
      <c r="BJ109" s="457"/>
      <c r="BK109" s="457"/>
      <c r="BL109" s="457"/>
      <c r="BM109" s="457"/>
      <c r="BN109" s="457"/>
      <c r="BO109" s="457">
        <v>6</v>
      </c>
      <c r="BP109" s="457"/>
      <c r="BQ109" s="457"/>
      <c r="BR109" s="457"/>
      <c r="BS109" s="457"/>
      <c r="BT109" s="457"/>
      <c r="BU109" s="457"/>
      <c r="BV109" s="457"/>
      <c r="BW109" s="457"/>
      <c r="BX109" s="457"/>
      <c r="BY109" s="457"/>
      <c r="BZ109" s="457"/>
      <c r="CA109" s="457"/>
      <c r="CB109" s="457"/>
    </row>
    <row r="110" spans="1:80" ht="12.75" hidden="1">
      <c r="A110" s="459"/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</row>
    <row r="111" spans="1:80" ht="12.75" hidden="1">
      <c r="A111" s="459"/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</row>
    <row r="112" spans="1:80" ht="12.75" hidden="1">
      <c r="A112" s="459"/>
      <c r="B112" s="459"/>
      <c r="C112" s="459"/>
      <c r="D112" s="459"/>
      <c r="E112" s="357" t="s">
        <v>275</v>
      </c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460" t="s">
        <v>38</v>
      </c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 t="s">
        <v>38</v>
      </c>
      <c r="BE112" s="460"/>
      <c r="BF112" s="460"/>
      <c r="BG112" s="460"/>
      <c r="BH112" s="460"/>
      <c r="BI112" s="460"/>
      <c r="BJ112" s="460"/>
      <c r="BK112" s="460"/>
      <c r="BL112" s="460"/>
      <c r="BM112" s="460"/>
      <c r="BN112" s="460"/>
      <c r="BO112" s="460" t="s">
        <v>38</v>
      </c>
      <c r="BP112" s="460"/>
      <c r="BQ112" s="460"/>
      <c r="BR112" s="460"/>
      <c r="BS112" s="460"/>
      <c r="BT112" s="460"/>
      <c r="BU112" s="460"/>
      <c r="BV112" s="460"/>
      <c r="BW112" s="460"/>
      <c r="BX112" s="460"/>
      <c r="BY112" s="460"/>
      <c r="BZ112" s="460"/>
      <c r="CA112" s="460"/>
      <c r="CB112" s="460"/>
    </row>
    <row r="113" spans="1:80" s="1" customFormat="1" ht="15.75" hidden="1">
      <c r="A113" s="382" t="s">
        <v>425</v>
      </c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</row>
    <row r="114" spans="1:80" ht="12.75" hidden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</row>
    <row r="115" spans="1:80" ht="12.75" hidden="1">
      <c r="A115" s="315" t="s">
        <v>301</v>
      </c>
      <c r="B115" s="316"/>
      <c r="C115" s="316"/>
      <c r="D115" s="317"/>
      <c r="E115" s="315" t="s">
        <v>357</v>
      </c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7"/>
      <c r="AN115" s="315" t="s">
        <v>424</v>
      </c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7"/>
      <c r="BD115" s="315" t="s">
        <v>355</v>
      </c>
      <c r="BE115" s="316"/>
      <c r="BF115" s="316"/>
      <c r="BG115" s="316"/>
      <c r="BH115" s="316"/>
      <c r="BI115" s="316"/>
      <c r="BJ115" s="316"/>
      <c r="BK115" s="316"/>
      <c r="BL115" s="316"/>
      <c r="BM115" s="317"/>
      <c r="BN115" s="315" t="s">
        <v>406</v>
      </c>
      <c r="BO115" s="316"/>
      <c r="BP115" s="316"/>
      <c r="BQ115" s="316"/>
      <c r="BR115" s="316"/>
      <c r="BS115" s="316"/>
      <c r="BT115" s="316"/>
      <c r="BU115" s="316"/>
      <c r="BV115" s="316"/>
      <c r="BW115" s="316"/>
      <c r="BX115" s="316"/>
      <c r="BY115" s="316"/>
      <c r="BZ115" s="316"/>
      <c r="CA115" s="316"/>
      <c r="CB115" s="317"/>
    </row>
    <row r="116" spans="1:80" ht="12.75" hidden="1">
      <c r="A116" s="324" t="s">
        <v>294</v>
      </c>
      <c r="B116" s="325"/>
      <c r="C116" s="325"/>
      <c r="D116" s="326"/>
      <c r="E116" s="324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6"/>
      <c r="AN116" s="324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6"/>
      <c r="BD116" s="324" t="s">
        <v>423</v>
      </c>
      <c r="BE116" s="325"/>
      <c r="BF116" s="325"/>
      <c r="BG116" s="325"/>
      <c r="BH116" s="325"/>
      <c r="BI116" s="325"/>
      <c r="BJ116" s="325"/>
      <c r="BK116" s="325"/>
      <c r="BL116" s="325"/>
      <c r="BM116" s="326"/>
      <c r="BN116" s="324" t="s">
        <v>422</v>
      </c>
      <c r="BO116" s="325"/>
      <c r="BP116" s="325"/>
      <c r="BQ116" s="325"/>
      <c r="BR116" s="325"/>
      <c r="BS116" s="325"/>
      <c r="BT116" s="325"/>
      <c r="BU116" s="325"/>
      <c r="BV116" s="325"/>
      <c r="BW116" s="325"/>
      <c r="BX116" s="325"/>
      <c r="BY116" s="325"/>
      <c r="BZ116" s="325"/>
      <c r="CA116" s="325"/>
      <c r="CB116" s="326"/>
    </row>
    <row r="117" spans="1:80" ht="12.75" hidden="1">
      <c r="A117" s="324"/>
      <c r="B117" s="325"/>
      <c r="C117" s="325"/>
      <c r="D117" s="326"/>
      <c r="E117" s="324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325"/>
      <c r="AK117" s="325"/>
      <c r="AL117" s="325"/>
      <c r="AM117" s="326"/>
      <c r="AN117" s="324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6"/>
      <c r="BD117" s="324" t="s">
        <v>421</v>
      </c>
      <c r="BE117" s="325"/>
      <c r="BF117" s="325"/>
      <c r="BG117" s="325"/>
      <c r="BH117" s="325"/>
      <c r="BI117" s="325"/>
      <c r="BJ117" s="325"/>
      <c r="BK117" s="325"/>
      <c r="BL117" s="325"/>
      <c r="BM117" s="326"/>
      <c r="BN117" s="324" t="s">
        <v>68</v>
      </c>
      <c r="BO117" s="325"/>
      <c r="BP117" s="325"/>
      <c r="BQ117" s="325"/>
      <c r="BR117" s="325"/>
      <c r="BS117" s="325"/>
      <c r="BT117" s="325"/>
      <c r="BU117" s="325"/>
      <c r="BV117" s="325"/>
      <c r="BW117" s="325"/>
      <c r="BX117" s="325"/>
      <c r="BY117" s="325"/>
      <c r="BZ117" s="325"/>
      <c r="CA117" s="325"/>
      <c r="CB117" s="326"/>
    </row>
    <row r="118" spans="1:80" ht="12.75" hidden="1">
      <c r="A118" s="321">
        <v>1</v>
      </c>
      <c r="B118" s="322"/>
      <c r="C118" s="322"/>
      <c r="D118" s="323"/>
      <c r="E118" s="321">
        <v>2</v>
      </c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3"/>
      <c r="AN118" s="321">
        <v>3</v>
      </c>
      <c r="AO118" s="322"/>
      <c r="AP118" s="322"/>
      <c r="AQ118" s="322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3"/>
      <c r="BD118" s="321">
        <v>4</v>
      </c>
      <c r="BE118" s="322"/>
      <c r="BF118" s="322"/>
      <c r="BG118" s="322"/>
      <c r="BH118" s="322"/>
      <c r="BI118" s="322"/>
      <c r="BJ118" s="322"/>
      <c r="BK118" s="322"/>
      <c r="BL118" s="322"/>
      <c r="BM118" s="323"/>
      <c r="BN118" s="321">
        <v>5</v>
      </c>
      <c r="BO118" s="322"/>
      <c r="BP118" s="322"/>
      <c r="BQ118" s="322"/>
      <c r="BR118" s="322"/>
      <c r="BS118" s="322"/>
      <c r="BT118" s="322"/>
      <c r="BU118" s="322"/>
      <c r="BV118" s="322"/>
      <c r="BW118" s="322"/>
      <c r="BX118" s="322"/>
      <c r="BY118" s="322"/>
      <c r="BZ118" s="322"/>
      <c r="CA118" s="322"/>
      <c r="CB118" s="323"/>
    </row>
    <row r="119" spans="1:80" ht="12.75" hidden="1">
      <c r="A119" s="157">
        <v>1</v>
      </c>
      <c r="B119" s="158"/>
      <c r="C119" s="158"/>
      <c r="D119" s="159"/>
      <c r="E119" s="440" t="s">
        <v>420</v>
      </c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  <c r="AM119" s="442"/>
      <c r="AN119" s="388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90"/>
      <c r="BD119" s="379"/>
      <c r="BE119" s="380"/>
      <c r="BF119" s="380"/>
      <c r="BG119" s="380"/>
      <c r="BH119" s="380"/>
      <c r="BI119" s="380"/>
      <c r="BJ119" s="380"/>
      <c r="BK119" s="380"/>
      <c r="BL119" s="380"/>
      <c r="BM119" s="381"/>
      <c r="BN119" s="425">
        <v>0</v>
      </c>
      <c r="BO119" s="389"/>
      <c r="BP119" s="389"/>
      <c r="BQ119" s="389"/>
      <c r="BR119" s="389"/>
      <c r="BS119" s="389"/>
      <c r="BT119" s="389"/>
      <c r="BU119" s="389"/>
      <c r="BV119" s="389"/>
      <c r="BW119" s="389"/>
      <c r="BX119" s="389"/>
      <c r="BY119" s="389"/>
      <c r="BZ119" s="389"/>
      <c r="CA119" s="389"/>
      <c r="CB119" s="390"/>
    </row>
    <row r="120" spans="1:80" ht="12.75" hidden="1">
      <c r="A120" s="157">
        <v>2</v>
      </c>
      <c r="B120" s="158"/>
      <c r="C120" s="158"/>
      <c r="D120" s="159"/>
      <c r="E120" s="440" t="s">
        <v>411</v>
      </c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  <c r="AM120" s="442"/>
      <c r="AN120" s="388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90"/>
      <c r="BD120" s="379"/>
      <c r="BE120" s="380"/>
      <c r="BF120" s="380"/>
      <c r="BG120" s="380"/>
      <c r="BH120" s="380"/>
      <c r="BI120" s="380"/>
      <c r="BJ120" s="380"/>
      <c r="BK120" s="380"/>
      <c r="BL120" s="380"/>
      <c r="BM120" s="381"/>
      <c r="BN120" s="425">
        <v>0</v>
      </c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7"/>
    </row>
    <row r="121" spans="1:80" ht="12.75" hidden="1">
      <c r="A121" s="157"/>
      <c r="B121" s="158"/>
      <c r="C121" s="158"/>
      <c r="D121" s="159"/>
      <c r="E121" s="440" t="s">
        <v>413</v>
      </c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2"/>
      <c r="AN121" s="461" t="s">
        <v>412</v>
      </c>
      <c r="AO121" s="462"/>
      <c r="AP121" s="462"/>
      <c r="AQ121" s="462"/>
      <c r="AR121" s="462"/>
      <c r="AS121" s="462"/>
      <c r="AT121" s="462"/>
      <c r="AU121" s="462"/>
      <c r="AV121" s="462"/>
      <c r="AW121" s="462"/>
      <c r="AX121" s="462"/>
      <c r="AY121" s="462"/>
      <c r="AZ121" s="462"/>
      <c r="BA121" s="462"/>
      <c r="BB121" s="462"/>
      <c r="BC121" s="463"/>
      <c r="BD121" s="379"/>
      <c r="BE121" s="380"/>
      <c r="BF121" s="380"/>
      <c r="BG121" s="380"/>
      <c r="BH121" s="380"/>
      <c r="BI121" s="380"/>
      <c r="BJ121" s="380"/>
      <c r="BK121" s="380"/>
      <c r="BL121" s="380"/>
      <c r="BM121" s="381"/>
      <c r="BN121" s="425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7"/>
    </row>
    <row r="122" spans="1:80" ht="12.75" hidden="1">
      <c r="A122" s="157"/>
      <c r="B122" s="158"/>
      <c r="C122" s="158"/>
      <c r="D122" s="159"/>
      <c r="E122" s="440" t="s">
        <v>413</v>
      </c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2"/>
      <c r="AN122" s="461" t="s">
        <v>412</v>
      </c>
      <c r="AO122" s="462"/>
      <c r="AP122" s="462"/>
      <c r="AQ122" s="462"/>
      <c r="AR122" s="462"/>
      <c r="AS122" s="462"/>
      <c r="AT122" s="462"/>
      <c r="AU122" s="462"/>
      <c r="AV122" s="462"/>
      <c r="AW122" s="462"/>
      <c r="AX122" s="462"/>
      <c r="AY122" s="462"/>
      <c r="AZ122" s="462"/>
      <c r="BA122" s="462"/>
      <c r="BB122" s="462"/>
      <c r="BC122" s="463"/>
      <c r="BD122" s="379"/>
      <c r="BE122" s="380"/>
      <c r="BF122" s="380"/>
      <c r="BG122" s="380"/>
      <c r="BH122" s="380"/>
      <c r="BI122" s="380"/>
      <c r="BJ122" s="380"/>
      <c r="BK122" s="380"/>
      <c r="BL122" s="380"/>
      <c r="BM122" s="381"/>
      <c r="BN122" s="425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7"/>
    </row>
    <row r="123" spans="1:80" ht="12.75" hidden="1">
      <c r="A123" s="157"/>
      <c r="B123" s="158"/>
      <c r="C123" s="158"/>
      <c r="D123" s="159"/>
      <c r="E123" s="440" t="s">
        <v>413</v>
      </c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2"/>
      <c r="AN123" s="461" t="s">
        <v>412</v>
      </c>
      <c r="AO123" s="462"/>
      <c r="AP123" s="462"/>
      <c r="AQ123" s="462"/>
      <c r="AR123" s="462"/>
      <c r="AS123" s="462"/>
      <c r="AT123" s="462"/>
      <c r="AU123" s="462"/>
      <c r="AV123" s="462"/>
      <c r="AW123" s="462"/>
      <c r="AX123" s="462"/>
      <c r="AY123" s="462"/>
      <c r="AZ123" s="462"/>
      <c r="BA123" s="462"/>
      <c r="BB123" s="462"/>
      <c r="BC123" s="463"/>
      <c r="BD123" s="379"/>
      <c r="BE123" s="380"/>
      <c r="BF123" s="380"/>
      <c r="BG123" s="380"/>
      <c r="BH123" s="380"/>
      <c r="BI123" s="380"/>
      <c r="BJ123" s="380"/>
      <c r="BK123" s="380"/>
      <c r="BL123" s="380"/>
      <c r="BM123" s="381"/>
      <c r="BN123" s="425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7"/>
    </row>
    <row r="124" spans="1:80" ht="12.75" hidden="1">
      <c r="A124" s="157"/>
      <c r="B124" s="158"/>
      <c r="C124" s="158"/>
      <c r="D124" s="159"/>
      <c r="E124" s="440" t="s">
        <v>413</v>
      </c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2"/>
      <c r="AN124" s="461" t="s">
        <v>412</v>
      </c>
      <c r="AO124" s="462"/>
      <c r="AP124" s="462"/>
      <c r="AQ124" s="462"/>
      <c r="AR124" s="462"/>
      <c r="AS124" s="462"/>
      <c r="AT124" s="462"/>
      <c r="AU124" s="462"/>
      <c r="AV124" s="462"/>
      <c r="AW124" s="462"/>
      <c r="AX124" s="462"/>
      <c r="AY124" s="462"/>
      <c r="AZ124" s="462"/>
      <c r="BA124" s="462"/>
      <c r="BB124" s="462"/>
      <c r="BC124" s="463"/>
      <c r="BD124" s="379"/>
      <c r="BE124" s="380"/>
      <c r="BF124" s="380"/>
      <c r="BG124" s="380"/>
      <c r="BH124" s="380"/>
      <c r="BI124" s="380"/>
      <c r="BJ124" s="380"/>
      <c r="BK124" s="380"/>
      <c r="BL124" s="380"/>
      <c r="BM124" s="381"/>
      <c r="BN124" s="425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7"/>
    </row>
    <row r="125" spans="1:80" ht="12.75" hidden="1">
      <c r="A125" s="157">
        <v>3</v>
      </c>
      <c r="B125" s="158"/>
      <c r="C125" s="158"/>
      <c r="D125" s="159"/>
      <c r="E125" s="440" t="s">
        <v>411</v>
      </c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2"/>
      <c r="AN125" s="333" t="s">
        <v>38</v>
      </c>
      <c r="AO125" s="334"/>
      <c r="AP125" s="334"/>
      <c r="AQ125" s="334"/>
      <c r="AR125" s="334"/>
      <c r="AS125" s="334"/>
      <c r="AT125" s="334"/>
      <c r="AU125" s="334"/>
      <c r="AV125" s="334"/>
      <c r="AW125" s="334"/>
      <c r="AX125" s="334"/>
      <c r="AY125" s="334"/>
      <c r="AZ125" s="334"/>
      <c r="BA125" s="334"/>
      <c r="BB125" s="334"/>
      <c r="BC125" s="335"/>
      <c r="BD125" s="385" t="s">
        <v>38</v>
      </c>
      <c r="BE125" s="386"/>
      <c r="BF125" s="386"/>
      <c r="BG125" s="386"/>
      <c r="BH125" s="386"/>
      <c r="BI125" s="386"/>
      <c r="BJ125" s="386"/>
      <c r="BK125" s="386"/>
      <c r="BL125" s="386"/>
      <c r="BM125" s="387"/>
      <c r="BN125" s="425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7"/>
    </row>
    <row r="126" spans="1:80" ht="12.75" hidden="1">
      <c r="A126" s="157">
        <v>3</v>
      </c>
      <c r="B126" s="158"/>
      <c r="C126" s="158"/>
      <c r="D126" s="159"/>
      <c r="E126" s="440" t="s">
        <v>410</v>
      </c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41"/>
      <c r="AK126" s="441"/>
      <c r="AL126" s="441"/>
      <c r="AM126" s="442"/>
      <c r="AN126" s="333" t="s">
        <v>38</v>
      </c>
      <c r="AO126" s="334"/>
      <c r="AP126" s="334"/>
      <c r="AQ126" s="334"/>
      <c r="AR126" s="334"/>
      <c r="AS126" s="334"/>
      <c r="AT126" s="334"/>
      <c r="AU126" s="334"/>
      <c r="AV126" s="334"/>
      <c r="AW126" s="334"/>
      <c r="AX126" s="334"/>
      <c r="AY126" s="334"/>
      <c r="AZ126" s="334"/>
      <c r="BA126" s="334"/>
      <c r="BB126" s="334"/>
      <c r="BC126" s="335"/>
      <c r="BD126" s="385" t="s">
        <v>38</v>
      </c>
      <c r="BE126" s="386"/>
      <c r="BF126" s="386"/>
      <c r="BG126" s="386"/>
      <c r="BH126" s="386"/>
      <c r="BI126" s="386"/>
      <c r="BJ126" s="386"/>
      <c r="BK126" s="386"/>
      <c r="BL126" s="386"/>
      <c r="BM126" s="387"/>
      <c r="BN126" s="425">
        <f>BN127</f>
        <v>0</v>
      </c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7"/>
    </row>
    <row r="127" spans="1:80" ht="12.75" hidden="1">
      <c r="A127" s="157"/>
      <c r="B127" s="158"/>
      <c r="C127" s="158"/>
      <c r="D127" s="159"/>
      <c r="E127" s="440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1"/>
      <c r="AK127" s="441"/>
      <c r="AL127" s="441"/>
      <c r="AM127" s="442"/>
      <c r="AN127" s="379"/>
      <c r="AO127" s="380"/>
      <c r="AP127" s="380"/>
      <c r="AQ127" s="380"/>
      <c r="AR127" s="380"/>
      <c r="AS127" s="380"/>
      <c r="AT127" s="380"/>
      <c r="AU127" s="380"/>
      <c r="AV127" s="380"/>
      <c r="AW127" s="380"/>
      <c r="AX127" s="380"/>
      <c r="AY127" s="380"/>
      <c r="AZ127" s="380"/>
      <c r="BA127" s="380"/>
      <c r="BB127" s="380"/>
      <c r="BC127" s="381"/>
      <c r="BD127" s="379"/>
      <c r="BE127" s="380"/>
      <c r="BF127" s="380"/>
      <c r="BG127" s="380"/>
      <c r="BH127" s="380"/>
      <c r="BI127" s="380"/>
      <c r="BJ127" s="380"/>
      <c r="BK127" s="380"/>
      <c r="BL127" s="380"/>
      <c r="BM127" s="381"/>
      <c r="BN127" s="425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7"/>
    </row>
    <row r="128" spans="1:80" ht="12.75" hidden="1">
      <c r="A128" s="157"/>
      <c r="B128" s="158"/>
      <c r="C128" s="158"/>
      <c r="D128" s="159"/>
      <c r="E128" s="379" t="s">
        <v>275</v>
      </c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80"/>
      <c r="AJ128" s="380"/>
      <c r="AK128" s="380"/>
      <c r="AL128" s="380"/>
      <c r="AM128" s="381"/>
      <c r="AN128" s="333" t="s">
        <v>38</v>
      </c>
      <c r="AO128" s="334"/>
      <c r="AP128" s="334"/>
      <c r="AQ128" s="334"/>
      <c r="AR128" s="334"/>
      <c r="AS128" s="334"/>
      <c r="AT128" s="334"/>
      <c r="AU128" s="334"/>
      <c r="AV128" s="334"/>
      <c r="AW128" s="334"/>
      <c r="AX128" s="334"/>
      <c r="AY128" s="334"/>
      <c r="AZ128" s="334"/>
      <c r="BA128" s="334"/>
      <c r="BB128" s="334"/>
      <c r="BC128" s="335"/>
      <c r="BD128" s="385" t="s">
        <v>38</v>
      </c>
      <c r="BE128" s="386"/>
      <c r="BF128" s="386"/>
      <c r="BG128" s="386"/>
      <c r="BH128" s="386"/>
      <c r="BI128" s="386"/>
      <c r="BJ128" s="386"/>
      <c r="BK128" s="386"/>
      <c r="BL128" s="386"/>
      <c r="BM128" s="387"/>
      <c r="BN128" s="425">
        <f>BN126+BN125+BN120+BN119</f>
        <v>0</v>
      </c>
      <c r="BO128" s="389"/>
      <c r="BP128" s="389"/>
      <c r="BQ128" s="389"/>
      <c r="BR128" s="389"/>
      <c r="BS128" s="389"/>
      <c r="BT128" s="389"/>
      <c r="BU128" s="389"/>
      <c r="BV128" s="389"/>
      <c r="BW128" s="389"/>
      <c r="BX128" s="389"/>
      <c r="BY128" s="389"/>
      <c r="BZ128" s="389"/>
      <c r="CA128" s="389"/>
      <c r="CB128" s="390"/>
    </row>
    <row r="129" spans="1:80" ht="15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5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5.75">
      <c r="A131" s="382" t="s">
        <v>407</v>
      </c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AW131" s="382"/>
      <c r="AX131" s="382"/>
      <c r="AY131" s="382"/>
      <c r="AZ131" s="382"/>
      <c r="BA131" s="382"/>
      <c r="BB131" s="382"/>
      <c r="BC131" s="382"/>
      <c r="BD131" s="382"/>
      <c r="BE131" s="382"/>
      <c r="BF131" s="382"/>
      <c r="BG131" s="382"/>
      <c r="BH131" s="382"/>
      <c r="BI131" s="382"/>
      <c r="BJ131" s="382"/>
      <c r="BK131" s="382"/>
      <c r="BL131" s="382"/>
      <c r="BM131" s="382"/>
      <c r="BN131" s="382"/>
      <c r="BO131" s="382"/>
      <c r="BP131" s="382"/>
      <c r="BQ131" s="382"/>
      <c r="BR131" s="382"/>
      <c r="BS131" s="382"/>
      <c r="BT131" s="382"/>
      <c r="BU131" s="382"/>
      <c r="BV131" s="382"/>
      <c r="BW131" s="382"/>
      <c r="BX131" s="382"/>
      <c r="BY131" s="382"/>
      <c r="BZ131" s="382"/>
      <c r="CA131" s="382"/>
      <c r="CB131" s="382"/>
    </row>
    <row r="132" spans="1:80" ht="7.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</row>
    <row r="133" spans="1:80" ht="12.75">
      <c r="A133" s="315" t="s">
        <v>301</v>
      </c>
      <c r="B133" s="316"/>
      <c r="C133" s="316"/>
      <c r="D133" s="317"/>
      <c r="E133" s="315" t="s">
        <v>357</v>
      </c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7"/>
      <c r="BD133" s="315" t="s">
        <v>355</v>
      </c>
      <c r="BE133" s="316"/>
      <c r="BF133" s="316"/>
      <c r="BG133" s="316"/>
      <c r="BH133" s="316"/>
      <c r="BI133" s="316"/>
      <c r="BJ133" s="316"/>
      <c r="BK133" s="316"/>
      <c r="BL133" s="316"/>
      <c r="BM133" s="317"/>
      <c r="BN133" s="315" t="s">
        <v>406</v>
      </c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  <c r="CA133" s="316"/>
      <c r="CB133" s="317"/>
    </row>
    <row r="134" spans="1:80" ht="12.75">
      <c r="A134" s="324" t="s">
        <v>294</v>
      </c>
      <c r="B134" s="325"/>
      <c r="C134" s="325"/>
      <c r="D134" s="326"/>
      <c r="E134" s="324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5"/>
      <c r="AD134" s="325"/>
      <c r="AE134" s="325"/>
      <c r="AF134" s="325"/>
      <c r="AG134" s="325"/>
      <c r="AH134" s="325"/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5"/>
      <c r="AS134" s="325"/>
      <c r="AT134" s="325"/>
      <c r="AU134" s="325"/>
      <c r="AV134" s="325"/>
      <c r="AW134" s="325"/>
      <c r="AX134" s="325"/>
      <c r="AY134" s="325"/>
      <c r="AZ134" s="325"/>
      <c r="BA134" s="325"/>
      <c r="BB134" s="325"/>
      <c r="BC134" s="326"/>
      <c r="BD134" s="324" t="s">
        <v>405</v>
      </c>
      <c r="BE134" s="325"/>
      <c r="BF134" s="325"/>
      <c r="BG134" s="325"/>
      <c r="BH134" s="325"/>
      <c r="BI134" s="325"/>
      <c r="BJ134" s="325"/>
      <c r="BK134" s="325"/>
      <c r="BL134" s="325"/>
      <c r="BM134" s="326"/>
      <c r="BN134" s="324" t="s">
        <v>404</v>
      </c>
      <c r="BO134" s="325"/>
      <c r="BP134" s="325"/>
      <c r="BQ134" s="325"/>
      <c r="BR134" s="325"/>
      <c r="BS134" s="325"/>
      <c r="BT134" s="325"/>
      <c r="BU134" s="325"/>
      <c r="BV134" s="325"/>
      <c r="BW134" s="325"/>
      <c r="BX134" s="325"/>
      <c r="BY134" s="325"/>
      <c r="BZ134" s="325"/>
      <c r="CA134" s="325"/>
      <c r="CB134" s="326"/>
    </row>
    <row r="135" spans="1:80" ht="12.75">
      <c r="A135" s="324"/>
      <c r="B135" s="325"/>
      <c r="C135" s="325"/>
      <c r="D135" s="326"/>
      <c r="E135" s="330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2"/>
      <c r="BD135" s="324"/>
      <c r="BE135" s="325"/>
      <c r="BF135" s="325"/>
      <c r="BG135" s="325"/>
      <c r="BH135" s="325"/>
      <c r="BI135" s="325"/>
      <c r="BJ135" s="325"/>
      <c r="BK135" s="325"/>
      <c r="BL135" s="325"/>
      <c r="BM135" s="326"/>
      <c r="BN135" s="324"/>
      <c r="BO135" s="325"/>
      <c r="BP135" s="325"/>
      <c r="BQ135" s="325"/>
      <c r="BR135" s="325"/>
      <c r="BS135" s="325"/>
      <c r="BT135" s="325"/>
      <c r="BU135" s="325"/>
      <c r="BV135" s="325"/>
      <c r="BW135" s="325"/>
      <c r="BX135" s="325"/>
      <c r="BY135" s="325"/>
      <c r="BZ135" s="325"/>
      <c r="CA135" s="325"/>
      <c r="CB135" s="326"/>
    </row>
    <row r="136" spans="1:80" ht="12.75">
      <c r="A136" s="321">
        <v>1</v>
      </c>
      <c r="B136" s="322"/>
      <c r="C136" s="322"/>
      <c r="D136" s="323"/>
      <c r="E136" s="321">
        <v>2</v>
      </c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2"/>
      <c r="AW136" s="322"/>
      <c r="AX136" s="322"/>
      <c r="AY136" s="322"/>
      <c r="AZ136" s="322"/>
      <c r="BA136" s="322"/>
      <c r="BB136" s="322"/>
      <c r="BC136" s="323"/>
      <c r="BD136" s="321">
        <v>3</v>
      </c>
      <c r="BE136" s="322"/>
      <c r="BF136" s="322"/>
      <c r="BG136" s="322"/>
      <c r="BH136" s="322"/>
      <c r="BI136" s="322"/>
      <c r="BJ136" s="322"/>
      <c r="BK136" s="322"/>
      <c r="BL136" s="322"/>
      <c r="BM136" s="323"/>
      <c r="BN136" s="321">
        <v>4</v>
      </c>
      <c r="BO136" s="322"/>
      <c r="BP136" s="322"/>
      <c r="BQ136" s="322"/>
      <c r="BR136" s="322"/>
      <c r="BS136" s="322"/>
      <c r="BT136" s="322"/>
      <c r="BU136" s="322"/>
      <c r="BV136" s="322"/>
      <c r="BW136" s="322"/>
      <c r="BX136" s="322"/>
      <c r="BY136" s="322"/>
      <c r="BZ136" s="322"/>
      <c r="CA136" s="322"/>
      <c r="CB136" s="323"/>
    </row>
    <row r="137" spans="1:80" ht="12.75">
      <c r="A137" s="157">
        <v>1</v>
      </c>
      <c r="B137" s="158"/>
      <c r="C137" s="158"/>
      <c r="D137" s="159"/>
      <c r="E137" s="181" t="s">
        <v>468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3"/>
      <c r="BD137" s="379">
        <v>1</v>
      </c>
      <c r="BE137" s="380"/>
      <c r="BF137" s="380"/>
      <c r="BG137" s="380"/>
      <c r="BH137" s="380"/>
      <c r="BI137" s="380"/>
      <c r="BJ137" s="380"/>
      <c r="BK137" s="380"/>
      <c r="BL137" s="380"/>
      <c r="BM137" s="381"/>
      <c r="BN137" s="398">
        <v>50000</v>
      </c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399"/>
      <c r="CB137" s="400"/>
    </row>
    <row r="138" spans="1:80" ht="12.75">
      <c r="A138" s="157">
        <v>2</v>
      </c>
      <c r="B138" s="158"/>
      <c r="C138" s="158"/>
      <c r="D138" s="159"/>
      <c r="E138" s="258" t="s">
        <v>467</v>
      </c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60"/>
      <c r="BD138" s="379">
        <v>1</v>
      </c>
      <c r="BE138" s="380"/>
      <c r="BF138" s="380"/>
      <c r="BG138" s="380"/>
      <c r="BH138" s="380"/>
      <c r="BI138" s="380"/>
      <c r="BJ138" s="380"/>
      <c r="BK138" s="380"/>
      <c r="BL138" s="380"/>
      <c r="BM138" s="381"/>
      <c r="BN138" s="398">
        <v>50000</v>
      </c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399"/>
      <c r="CB138" s="400"/>
    </row>
    <row r="139" spans="1:80" ht="12.75">
      <c r="A139" s="157">
        <v>3</v>
      </c>
      <c r="B139" s="158"/>
      <c r="C139" s="158"/>
      <c r="D139" s="159"/>
      <c r="E139" s="181" t="s">
        <v>466</v>
      </c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3"/>
      <c r="BD139" s="379">
        <v>1</v>
      </c>
      <c r="BE139" s="380"/>
      <c r="BF139" s="380"/>
      <c r="BG139" s="380"/>
      <c r="BH139" s="380"/>
      <c r="BI139" s="380"/>
      <c r="BJ139" s="380"/>
      <c r="BK139" s="380"/>
      <c r="BL139" s="380"/>
      <c r="BM139" s="381"/>
      <c r="BN139" s="398">
        <v>80000</v>
      </c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399"/>
      <c r="CB139" s="400"/>
    </row>
    <row r="140" spans="1:80" ht="12.75">
      <c r="A140" s="157"/>
      <c r="B140" s="158"/>
      <c r="C140" s="158"/>
      <c r="D140" s="159"/>
      <c r="E140" s="181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3"/>
      <c r="BD140" s="379"/>
      <c r="BE140" s="380"/>
      <c r="BF140" s="380"/>
      <c r="BG140" s="380"/>
      <c r="BH140" s="380"/>
      <c r="BI140" s="380"/>
      <c r="BJ140" s="380"/>
      <c r="BK140" s="380"/>
      <c r="BL140" s="380"/>
      <c r="BM140" s="381"/>
      <c r="BN140" s="398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399"/>
      <c r="CB140" s="400"/>
    </row>
    <row r="141" spans="1:80" ht="12.75">
      <c r="A141" s="157"/>
      <c r="B141" s="158"/>
      <c r="C141" s="158"/>
      <c r="D141" s="159"/>
      <c r="E141" s="379" t="s">
        <v>275</v>
      </c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1"/>
      <c r="BD141" s="385" t="s">
        <v>38</v>
      </c>
      <c r="BE141" s="386"/>
      <c r="BF141" s="386"/>
      <c r="BG141" s="386"/>
      <c r="BH141" s="386"/>
      <c r="BI141" s="386"/>
      <c r="BJ141" s="386"/>
      <c r="BK141" s="386"/>
      <c r="BL141" s="386"/>
      <c r="BM141" s="387"/>
      <c r="BN141" s="398">
        <f>SUM(BN137:CB139)</f>
        <v>180000</v>
      </c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399"/>
      <c r="CB141" s="400"/>
    </row>
    <row r="142" spans="1:80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5.75">
      <c r="A143" s="382" t="s">
        <v>465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</row>
    <row r="144" spans="1:80" ht="15.75">
      <c r="A144" s="382" t="s">
        <v>464</v>
      </c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</row>
    <row r="145" spans="1:80" ht="8.2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</row>
    <row r="146" spans="1:80" ht="12.75">
      <c r="A146" s="315" t="s">
        <v>301</v>
      </c>
      <c r="B146" s="316"/>
      <c r="C146" s="316"/>
      <c r="D146" s="317"/>
      <c r="E146" s="315" t="s">
        <v>357</v>
      </c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7"/>
      <c r="AS146" s="315" t="s">
        <v>355</v>
      </c>
      <c r="AT146" s="316"/>
      <c r="AU146" s="316"/>
      <c r="AV146" s="316"/>
      <c r="AW146" s="316"/>
      <c r="AX146" s="316"/>
      <c r="AY146" s="316"/>
      <c r="AZ146" s="316"/>
      <c r="BA146" s="316"/>
      <c r="BB146" s="317"/>
      <c r="BC146" s="315" t="s">
        <v>396</v>
      </c>
      <c r="BD146" s="316"/>
      <c r="BE146" s="316"/>
      <c r="BF146" s="316"/>
      <c r="BG146" s="316"/>
      <c r="BH146" s="316"/>
      <c r="BI146" s="316"/>
      <c r="BJ146" s="316"/>
      <c r="BK146" s="316"/>
      <c r="BL146" s="316"/>
      <c r="BM146" s="317"/>
      <c r="BN146" s="315" t="s">
        <v>66</v>
      </c>
      <c r="BO146" s="316"/>
      <c r="BP146" s="316"/>
      <c r="BQ146" s="316"/>
      <c r="BR146" s="316"/>
      <c r="BS146" s="316"/>
      <c r="BT146" s="316"/>
      <c r="BU146" s="316"/>
      <c r="BV146" s="316"/>
      <c r="BW146" s="316"/>
      <c r="BX146" s="316"/>
      <c r="BY146" s="316"/>
      <c r="BZ146" s="316"/>
      <c r="CA146" s="316"/>
      <c r="CB146" s="317"/>
    </row>
    <row r="147" spans="1:80" ht="12.75">
      <c r="A147" s="324" t="s">
        <v>294</v>
      </c>
      <c r="B147" s="325"/>
      <c r="C147" s="325"/>
      <c r="D147" s="326"/>
      <c r="E147" s="324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6"/>
      <c r="AS147" s="324"/>
      <c r="AT147" s="325"/>
      <c r="AU147" s="325"/>
      <c r="AV147" s="325"/>
      <c r="AW147" s="325"/>
      <c r="AX147" s="325"/>
      <c r="AY147" s="325"/>
      <c r="AZ147" s="325"/>
      <c r="BA147" s="325"/>
      <c r="BB147" s="326"/>
      <c r="BC147" s="324" t="s">
        <v>395</v>
      </c>
      <c r="BD147" s="325"/>
      <c r="BE147" s="325"/>
      <c r="BF147" s="325"/>
      <c r="BG147" s="325"/>
      <c r="BH147" s="325"/>
      <c r="BI147" s="325"/>
      <c r="BJ147" s="325"/>
      <c r="BK147" s="325"/>
      <c r="BL147" s="325"/>
      <c r="BM147" s="326"/>
      <c r="BN147" s="324" t="s">
        <v>394</v>
      </c>
      <c r="BO147" s="325"/>
      <c r="BP147" s="325"/>
      <c r="BQ147" s="325"/>
      <c r="BR147" s="325"/>
      <c r="BS147" s="325"/>
      <c r="BT147" s="325"/>
      <c r="BU147" s="325"/>
      <c r="BV147" s="325"/>
      <c r="BW147" s="325"/>
      <c r="BX147" s="325"/>
      <c r="BY147" s="325"/>
      <c r="BZ147" s="325"/>
      <c r="CA147" s="325"/>
      <c r="CB147" s="326"/>
    </row>
    <row r="148" spans="1:80" ht="12.75">
      <c r="A148" s="324"/>
      <c r="B148" s="325"/>
      <c r="C148" s="325"/>
      <c r="D148" s="326"/>
      <c r="E148" s="324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25"/>
      <c r="AO148" s="325"/>
      <c r="AP148" s="325"/>
      <c r="AQ148" s="325"/>
      <c r="AR148" s="326"/>
      <c r="AS148" s="324"/>
      <c r="AT148" s="325"/>
      <c r="AU148" s="325"/>
      <c r="AV148" s="325"/>
      <c r="AW148" s="325"/>
      <c r="AX148" s="325"/>
      <c r="AY148" s="325"/>
      <c r="AZ148" s="325"/>
      <c r="BA148" s="325"/>
      <c r="BB148" s="326"/>
      <c r="BC148" s="324" t="s">
        <v>68</v>
      </c>
      <c r="BD148" s="325"/>
      <c r="BE148" s="325"/>
      <c r="BF148" s="325"/>
      <c r="BG148" s="325"/>
      <c r="BH148" s="325"/>
      <c r="BI148" s="325"/>
      <c r="BJ148" s="325"/>
      <c r="BK148" s="325"/>
      <c r="BL148" s="325"/>
      <c r="BM148" s="326"/>
      <c r="BN148" s="324"/>
      <c r="BO148" s="325"/>
      <c r="BP148" s="325"/>
      <c r="BQ148" s="325"/>
      <c r="BR148" s="325"/>
      <c r="BS148" s="325"/>
      <c r="BT148" s="325"/>
      <c r="BU148" s="325"/>
      <c r="BV148" s="325"/>
      <c r="BW148" s="325"/>
      <c r="BX148" s="325"/>
      <c r="BY148" s="325"/>
      <c r="BZ148" s="325"/>
      <c r="CA148" s="325"/>
      <c r="CB148" s="326"/>
    </row>
    <row r="149" spans="1:80" ht="12.75">
      <c r="A149" s="321"/>
      <c r="B149" s="322"/>
      <c r="C149" s="322"/>
      <c r="D149" s="323"/>
      <c r="E149" s="321">
        <v>1</v>
      </c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2"/>
      <c r="AM149" s="322"/>
      <c r="AN149" s="322"/>
      <c r="AO149" s="322"/>
      <c r="AP149" s="322"/>
      <c r="AQ149" s="322"/>
      <c r="AR149" s="323"/>
      <c r="AS149" s="321">
        <v>2</v>
      </c>
      <c r="AT149" s="322"/>
      <c r="AU149" s="322"/>
      <c r="AV149" s="322"/>
      <c r="AW149" s="322"/>
      <c r="AX149" s="322"/>
      <c r="AY149" s="322"/>
      <c r="AZ149" s="322"/>
      <c r="BA149" s="322"/>
      <c r="BB149" s="323"/>
      <c r="BC149" s="321">
        <v>3</v>
      </c>
      <c r="BD149" s="322"/>
      <c r="BE149" s="322"/>
      <c r="BF149" s="322"/>
      <c r="BG149" s="322"/>
      <c r="BH149" s="322"/>
      <c r="BI149" s="322"/>
      <c r="BJ149" s="322"/>
      <c r="BK149" s="322"/>
      <c r="BL149" s="322"/>
      <c r="BM149" s="323"/>
      <c r="BN149" s="321">
        <v>4</v>
      </c>
      <c r="BO149" s="322"/>
      <c r="BP149" s="322"/>
      <c r="BQ149" s="322"/>
      <c r="BR149" s="322"/>
      <c r="BS149" s="322"/>
      <c r="BT149" s="322"/>
      <c r="BU149" s="322"/>
      <c r="BV149" s="322"/>
      <c r="BW149" s="322"/>
      <c r="BX149" s="322"/>
      <c r="BY149" s="322"/>
      <c r="BZ149" s="322"/>
      <c r="CA149" s="322"/>
      <c r="CB149" s="323"/>
    </row>
    <row r="150" spans="1:80" ht="12.75">
      <c r="A150" s="157">
        <v>1</v>
      </c>
      <c r="B150" s="158"/>
      <c r="C150" s="158"/>
      <c r="D150" s="159"/>
      <c r="E150" s="157" t="s">
        <v>463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9"/>
      <c r="AS150" s="388"/>
      <c r="AT150" s="389"/>
      <c r="AU150" s="389"/>
      <c r="AV150" s="389"/>
      <c r="AW150" s="389"/>
      <c r="AX150" s="389"/>
      <c r="AY150" s="389"/>
      <c r="AZ150" s="389"/>
      <c r="BA150" s="389"/>
      <c r="BB150" s="390"/>
      <c r="BC150" s="392"/>
      <c r="BD150" s="393"/>
      <c r="BE150" s="393"/>
      <c r="BF150" s="393"/>
      <c r="BG150" s="393"/>
      <c r="BH150" s="393"/>
      <c r="BI150" s="393"/>
      <c r="BJ150" s="393"/>
      <c r="BK150" s="393"/>
      <c r="BL150" s="393"/>
      <c r="BM150" s="394"/>
      <c r="BN150" s="398">
        <f>BN151+BN152</f>
        <v>35000</v>
      </c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399"/>
      <c r="CB150" s="400"/>
    </row>
    <row r="151" spans="1:80" ht="12.75">
      <c r="A151" s="157"/>
      <c r="B151" s="158"/>
      <c r="C151" s="158"/>
      <c r="D151" s="159"/>
      <c r="E151" s="157" t="s">
        <v>462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9"/>
      <c r="AS151" s="388">
        <v>1</v>
      </c>
      <c r="AT151" s="389"/>
      <c r="AU151" s="389"/>
      <c r="AV151" s="389"/>
      <c r="AW151" s="389"/>
      <c r="AX151" s="389"/>
      <c r="AY151" s="389"/>
      <c r="AZ151" s="389"/>
      <c r="BA151" s="389"/>
      <c r="BB151" s="390"/>
      <c r="BC151" s="392">
        <f>BN151</f>
        <v>35000</v>
      </c>
      <c r="BD151" s="393"/>
      <c r="BE151" s="393"/>
      <c r="BF151" s="393"/>
      <c r="BG151" s="393"/>
      <c r="BH151" s="393"/>
      <c r="BI151" s="393"/>
      <c r="BJ151" s="393"/>
      <c r="BK151" s="393"/>
      <c r="BL151" s="393"/>
      <c r="BM151" s="394"/>
      <c r="BN151" s="398">
        <v>35000</v>
      </c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399"/>
      <c r="CB151" s="400"/>
    </row>
    <row r="152" spans="1:80" ht="12.75">
      <c r="A152" s="157"/>
      <c r="B152" s="158"/>
      <c r="C152" s="158"/>
      <c r="D152" s="159"/>
      <c r="E152" s="157" t="s">
        <v>461</v>
      </c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9"/>
      <c r="AS152" s="388">
        <v>1</v>
      </c>
      <c r="AT152" s="389"/>
      <c r="AU152" s="389"/>
      <c r="AV152" s="389"/>
      <c r="AW152" s="389"/>
      <c r="AX152" s="389"/>
      <c r="AY152" s="389"/>
      <c r="AZ152" s="389"/>
      <c r="BA152" s="389"/>
      <c r="BB152" s="390"/>
      <c r="BC152" s="392">
        <v>35500</v>
      </c>
      <c r="BD152" s="393"/>
      <c r="BE152" s="393"/>
      <c r="BF152" s="393"/>
      <c r="BG152" s="393"/>
      <c r="BH152" s="393"/>
      <c r="BI152" s="393"/>
      <c r="BJ152" s="393"/>
      <c r="BK152" s="393"/>
      <c r="BL152" s="393"/>
      <c r="BM152" s="394"/>
      <c r="BN152" s="398">
        <v>0</v>
      </c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399"/>
      <c r="CB152" s="400"/>
    </row>
    <row r="153" spans="1:80" ht="12.75">
      <c r="A153" s="157"/>
      <c r="B153" s="158"/>
      <c r="C153" s="158"/>
      <c r="D153" s="159"/>
      <c r="E153" s="157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9"/>
      <c r="AS153" s="388"/>
      <c r="AT153" s="389"/>
      <c r="AU153" s="389"/>
      <c r="AV153" s="389"/>
      <c r="AW153" s="389"/>
      <c r="AX153" s="389"/>
      <c r="AY153" s="389"/>
      <c r="AZ153" s="389"/>
      <c r="BA153" s="389"/>
      <c r="BB153" s="390"/>
      <c r="BC153" s="392"/>
      <c r="BD153" s="393"/>
      <c r="BE153" s="393"/>
      <c r="BF153" s="393"/>
      <c r="BG153" s="393"/>
      <c r="BH153" s="393"/>
      <c r="BI153" s="393"/>
      <c r="BJ153" s="393"/>
      <c r="BK153" s="393"/>
      <c r="BL153" s="393"/>
      <c r="BM153" s="394"/>
      <c r="BN153" s="398"/>
      <c r="BO153" s="399"/>
      <c r="BP153" s="399"/>
      <c r="BQ153" s="399"/>
      <c r="BR153" s="399"/>
      <c r="BS153" s="399"/>
      <c r="BT153" s="399"/>
      <c r="BU153" s="399"/>
      <c r="BV153" s="399"/>
      <c r="BW153" s="399"/>
      <c r="BX153" s="399"/>
      <c r="BY153" s="399"/>
      <c r="BZ153" s="399"/>
      <c r="CA153" s="399"/>
      <c r="CB153" s="400"/>
    </row>
    <row r="154" spans="1:80" ht="12.75">
      <c r="A154" s="157">
        <v>2</v>
      </c>
      <c r="B154" s="158"/>
      <c r="C154" s="158"/>
      <c r="D154" s="159"/>
      <c r="E154" s="157" t="s">
        <v>460</v>
      </c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9"/>
      <c r="AS154" s="388"/>
      <c r="AT154" s="389"/>
      <c r="AU154" s="389"/>
      <c r="AV154" s="389"/>
      <c r="AW154" s="389"/>
      <c r="AX154" s="389"/>
      <c r="AY154" s="389"/>
      <c r="AZ154" s="389"/>
      <c r="BA154" s="389"/>
      <c r="BB154" s="390"/>
      <c r="BC154" s="392"/>
      <c r="BD154" s="393"/>
      <c r="BE154" s="393"/>
      <c r="BF154" s="393"/>
      <c r="BG154" s="393"/>
      <c r="BH154" s="393"/>
      <c r="BI154" s="393"/>
      <c r="BJ154" s="393"/>
      <c r="BK154" s="393"/>
      <c r="BL154" s="393"/>
      <c r="BM154" s="394"/>
      <c r="BN154" s="398">
        <f>BN155+BN156</f>
        <v>761800</v>
      </c>
      <c r="BO154" s="399"/>
      <c r="BP154" s="399"/>
      <c r="BQ154" s="399"/>
      <c r="BR154" s="399"/>
      <c r="BS154" s="399"/>
      <c r="BT154" s="399"/>
      <c r="BU154" s="399"/>
      <c r="BV154" s="399"/>
      <c r="BW154" s="399"/>
      <c r="BX154" s="399"/>
      <c r="BY154" s="399"/>
      <c r="BZ154" s="399"/>
      <c r="CA154" s="399"/>
      <c r="CB154" s="400"/>
    </row>
    <row r="155" spans="1:80" ht="12.75">
      <c r="A155" s="157"/>
      <c r="B155" s="158"/>
      <c r="C155" s="158"/>
      <c r="D155" s="159"/>
      <c r="E155" s="157" t="s">
        <v>459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9"/>
      <c r="AS155" s="388">
        <v>1</v>
      </c>
      <c r="AT155" s="389"/>
      <c r="AU155" s="389"/>
      <c r="AV155" s="389"/>
      <c r="AW155" s="389"/>
      <c r="AX155" s="389"/>
      <c r="AY155" s="389"/>
      <c r="AZ155" s="389"/>
      <c r="BA155" s="389"/>
      <c r="BB155" s="390"/>
      <c r="BC155" s="392">
        <v>377800</v>
      </c>
      <c r="BD155" s="393"/>
      <c r="BE155" s="393"/>
      <c r="BF155" s="393"/>
      <c r="BG155" s="393"/>
      <c r="BH155" s="393"/>
      <c r="BI155" s="393"/>
      <c r="BJ155" s="393"/>
      <c r="BK155" s="393"/>
      <c r="BL155" s="393"/>
      <c r="BM155" s="394"/>
      <c r="BN155" s="398">
        <v>400000</v>
      </c>
      <c r="BO155" s="399"/>
      <c r="BP155" s="399"/>
      <c r="BQ155" s="399"/>
      <c r="BR155" s="399"/>
      <c r="BS155" s="399"/>
      <c r="BT155" s="399"/>
      <c r="BU155" s="399"/>
      <c r="BV155" s="399"/>
      <c r="BW155" s="399"/>
      <c r="BX155" s="399"/>
      <c r="BY155" s="399"/>
      <c r="BZ155" s="399"/>
      <c r="CA155" s="399"/>
      <c r="CB155" s="400"/>
    </row>
    <row r="156" spans="1:80" ht="12.75">
      <c r="A156" s="157"/>
      <c r="B156" s="158"/>
      <c r="C156" s="158"/>
      <c r="D156" s="159"/>
      <c r="E156" s="157" t="s">
        <v>458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9"/>
      <c r="AS156" s="388">
        <v>1</v>
      </c>
      <c r="AT156" s="389"/>
      <c r="AU156" s="389"/>
      <c r="AV156" s="389"/>
      <c r="AW156" s="389"/>
      <c r="AX156" s="389"/>
      <c r="AY156" s="389"/>
      <c r="AZ156" s="389"/>
      <c r="BA156" s="389"/>
      <c r="BB156" s="390"/>
      <c r="BC156" s="392">
        <v>350000</v>
      </c>
      <c r="BD156" s="393"/>
      <c r="BE156" s="393"/>
      <c r="BF156" s="393"/>
      <c r="BG156" s="393"/>
      <c r="BH156" s="393"/>
      <c r="BI156" s="393"/>
      <c r="BJ156" s="393"/>
      <c r="BK156" s="393"/>
      <c r="BL156" s="393"/>
      <c r="BM156" s="394"/>
      <c r="BN156" s="398">
        <v>361800</v>
      </c>
      <c r="BO156" s="399"/>
      <c r="BP156" s="399"/>
      <c r="BQ156" s="399"/>
      <c r="BR156" s="399"/>
      <c r="BS156" s="399"/>
      <c r="BT156" s="399"/>
      <c r="BU156" s="399"/>
      <c r="BV156" s="399"/>
      <c r="BW156" s="399"/>
      <c r="BX156" s="399"/>
      <c r="BY156" s="399"/>
      <c r="BZ156" s="399"/>
      <c r="CA156" s="399"/>
      <c r="CB156" s="400"/>
    </row>
    <row r="157" spans="1:80" ht="12.75">
      <c r="A157" s="157"/>
      <c r="B157" s="158"/>
      <c r="C157" s="158"/>
      <c r="D157" s="159"/>
      <c r="E157" s="157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9"/>
      <c r="AS157" s="388"/>
      <c r="AT157" s="389"/>
      <c r="AU157" s="389"/>
      <c r="AV157" s="389"/>
      <c r="AW157" s="389"/>
      <c r="AX157" s="389"/>
      <c r="AY157" s="389"/>
      <c r="AZ157" s="389"/>
      <c r="BA157" s="389"/>
      <c r="BB157" s="390"/>
      <c r="BC157" s="392"/>
      <c r="BD157" s="393"/>
      <c r="BE157" s="393"/>
      <c r="BF157" s="393"/>
      <c r="BG157" s="393"/>
      <c r="BH157" s="393"/>
      <c r="BI157" s="393"/>
      <c r="BJ157" s="393"/>
      <c r="BK157" s="393"/>
      <c r="BL157" s="393"/>
      <c r="BM157" s="394"/>
      <c r="BN157" s="398"/>
      <c r="BO157" s="399"/>
      <c r="BP157" s="399"/>
      <c r="BQ157" s="399"/>
      <c r="BR157" s="399"/>
      <c r="BS157" s="399"/>
      <c r="BT157" s="399"/>
      <c r="BU157" s="399"/>
      <c r="BV157" s="399"/>
      <c r="BW157" s="399"/>
      <c r="BX157" s="399"/>
      <c r="BY157" s="399"/>
      <c r="BZ157" s="399"/>
      <c r="CA157" s="399"/>
      <c r="CB157" s="400"/>
    </row>
    <row r="158" spans="1:80" ht="12.75">
      <c r="A158" s="157"/>
      <c r="B158" s="158"/>
      <c r="C158" s="158"/>
      <c r="D158" s="159"/>
      <c r="E158" s="379" t="s">
        <v>275</v>
      </c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1"/>
      <c r="AS158" s="333" t="s">
        <v>38</v>
      </c>
      <c r="AT158" s="334"/>
      <c r="AU158" s="334"/>
      <c r="AV158" s="334"/>
      <c r="AW158" s="334"/>
      <c r="AX158" s="334"/>
      <c r="AY158" s="334"/>
      <c r="AZ158" s="334"/>
      <c r="BA158" s="334"/>
      <c r="BB158" s="335"/>
      <c r="BC158" s="451" t="s">
        <v>38</v>
      </c>
      <c r="BD158" s="452"/>
      <c r="BE158" s="452"/>
      <c r="BF158" s="452"/>
      <c r="BG158" s="452"/>
      <c r="BH158" s="452"/>
      <c r="BI158" s="452"/>
      <c r="BJ158" s="452"/>
      <c r="BK158" s="452"/>
      <c r="BL158" s="452"/>
      <c r="BM158" s="453"/>
      <c r="BN158" s="398">
        <f>BN150+BN154</f>
        <v>796800</v>
      </c>
      <c r="BO158" s="399"/>
      <c r="BP158" s="399"/>
      <c r="BQ158" s="399"/>
      <c r="BR158" s="399"/>
      <c r="BS158" s="399"/>
      <c r="BT158" s="399"/>
      <c r="BU158" s="399"/>
      <c r="BV158" s="399"/>
      <c r="BW158" s="399"/>
      <c r="BX158" s="399"/>
      <c r="BY158" s="399"/>
      <c r="BZ158" s="399"/>
      <c r="CA158" s="399"/>
      <c r="CB158" s="400"/>
    </row>
  </sheetData>
  <sheetProtection/>
  <mergeCells count="551">
    <mergeCell ref="A158:D158"/>
    <mergeCell ref="E158:AR158"/>
    <mergeCell ref="AS158:BB158"/>
    <mergeCell ref="BC158:BM158"/>
    <mergeCell ref="BN158:CB158"/>
    <mergeCell ref="A156:D156"/>
    <mergeCell ref="E156:AR156"/>
    <mergeCell ref="AS156:BB156"/>
    <mergeCell ref="BC156:BM156"/>
    <mergeCell ref="BN156:CB156"/>
    <mergeCell ref="A157:D157"/>
    <mergeCell ref="E157:AR157"/>
    <mergeCell ref="AS157:BB157"/>
    <mergeCell ref="BC157:BM157"/>
    <mergeCell ref="BN157:CB157"/>
    <mergeCell ref="A154:D154"/>
    <mergeCell ref="E154:AR154"/>
    <mergeCell ref="AS154:BB154"/>
    <mergeCell ref="BC154:BM154"/>
    <mergeCell ref="BN154:CB154"/>
    <mergeCell ref="A155:D155"/>
    <mergeCell ref="E155:AR155"/>
    <mergeCell ref="AS155:BB155"/>
    <mergeCell ref="BC155:BM155"/>
    <mergeCell ref="BN155:CB155"/>
    <mergeCell ref="A152:D152"/>
    <mergeCell ref="E152:AR152"/>
    <mergeCell ref="AS152:BB152"/>
    <mergeCell ref="BC152:BM152"/>
    <mergeCell ref="BN152:CB152"/>
    <mergeCell ref="A153:D153"/>
    <mergeCell ref="E153:AR153"/>
    <mergeCell ref="AS153:BB153"/>
    <mergeCell ref="BC153:BM153"/>
    <mergeCell ref="BN153:CB153"/>
    <mergeCell ref="A150:D150"/>
    <mergeCell ref="E150:AR150"/>
    <mergeCell ref="AS150:BB150"/>
    <mergeCell ref="BC150:BM150"/>
    <mergeCell ref="BN150:CB150"/>
    <mergeCell ref="A151:D151"/>
    <mergeCell ref="E151:AR151"/>
    <mergeCell ref="AS151:BB151"/>
    <mergeCell ref="BC151:BM151"/>
    <mergeCell ref="BN151:CB151"/>
    <mergeCell ref="A148:D148"/>
    <mergeCell ref="E148:AR148"/>
    <mergeCell ref="AS148:BB148"/>
    <mergeCell ref="BC148:BM148"/>
    <mergeCell ref="BN148:CB148"/>
    <mergeCell ref="A149:D149"/>
    <mergeCell ref="E149:AR149"/>
    <mergeCell ref="AS149:BB149"/>
    <mergeCell ref="BC149:BM149"/>
    <mergeCell ref="BN149:CB149"/>
    <mergeCell ref="A146:D146"/>
    <mergeCell ref="E146:AR146"/>
    <mergeCell ref="AS146:BB146"/>
    <mergeCell ref="BC146:BM146"/>
    <mergeCell ref="BN146:CB146"/>
    <mergeCell ref="A147:D147"/>
    <mergeCell ref="E147:AR147"/>
    <mergeCell ref="AS147:BB147"/>
    <mergeCell ref="BC147:BM147"/>
    <mergeCell ref="BN147:CB147"/>
    <mergeCell ref="A141:D141"/>
    <mergeCell ref="E141:BC141"/>
    <mergeCell ref="BD141:BM141"/>
    <mergeCell ref="BN141:CB141"/>
    <mergeCell ref="A143:CB143"/>
    <mergeCell ref="A144:CB144"/>
    <mergeCell ref="A139:D139"/>
    <mergeCell ref="E139:BC139"/>
    <mergeCell ref="BD139:BM139"/>
    <mergeCell ref="BN139:CB139"/>
    <mergeCell ref="A140:D140"/>
    <mergeCell ref="E140:BC140"/>
    <mergeCell ref="BD140:BM140"/>
    <mergeCell ref="BN140:CB140"/>
    <mergeCell ref="A137:D137"/>
    <mergeCell ref="E137:BC137"/>
    <mergeCell ref="BD137:BM137"/>
    <mergeCell ref="BN137:CB137"/>
    <mergeCell ref="A138:D138"/>
    <mergeCell ref="E138:BC138"/>
    <mergeCell ref="BD138:BM138"/>
    <mergeCell ref="BN138:CB138"/>
    <mergeCell ref="A135:D135"/>
    <mergeCell ref="E135:BC135"/>
    <mergeCell ref="BD135:BM135"/>
    <mergeCell ref="BN135:CB135"/>
    <mergeCell ref="A136:D136"/>
    <mergeCell ref="E136:BC136"/>
    <mergeCell ref="BD136:BM136"/>
    <mergeCell ref="BN136:CB136"/>
    <mergeCell ref="A133:D133"/>
    <mergeCell ref="E133:BC133"/>
    <mergeCell ref="BD133:BM133"/>
    <mergeCell ref="BN133:CB133"/>
    <mergeCell ref="A134:D134"/>
    <mergeCell ref="E134:BC134"/>
    <mergeCell ref="BD134:BM134"/>
    <mergeCell ref="BN134:CB134"/>
    <mergeCell ref="A128:D128"/>
    <mergeCell ref="E128:AM128"/>
    <mergeCell ref="AN128:BC128"/>
    <mergeCell ref="BD128:BM128"/>
    <mergeCell ref="BN128:CB128"/>
    <mergeCell ref="A131:CB131"/>
    <mergeCell ref="A126:D126"/>
    <mergeCell ref="E126:AM126"/>
    <mergeCell ref="AN126:BC126"/>
    <mergeCell ref="BD126:BM126"/>
    <mergeCell ref="BN126:CB126"/>
    <mergeCell ref="A127:D127"/>
    <mergeCell ref="E127:AM127"/>
    <mergeCell ref="AN127:BC127"/>
    <mergeCell ref="BD127:BM127"/>
    <mergeCell ref="BN127:CB127"/>
    <mergeCell ref="A124:D124"/>
    <mergeCell ref="E124:AM124"/>
    <mergeCell ref="AN124:BC124"/>
    <mergeCell ref="BD124:BM124"/>
    <mergeCell ref="BN124:CB124"/>
    <mergeCell ref="A125:D125"/>
    <mergeCell ref="E125:AM125"/>
    <mergeCell ref="AN125:BC125"/>
    <mergeCell ref="BD125:BM125"/>
    <mergeCell ref="BN125:CB125"/>
    <mergeCell ref="A122:D122"/>
    <mergeCell ref="E122:AM122"/>
    <mergeCell ref="AN122:BC122"/>
    <mergeCell ref="BD122:BM122"/>
    <mergeCell ref="BN122:CB122"/>
    <mergeCell ref="A123:D123"/>
    <mergeCell ref="E123:AM123"/>
    <mergeCell ref="AN123:BC123"/>
    <mergeCell ref="BD123:BM123"/>
    <mergeCell ref="BN123:CB123"/>
    <mergeCell ref="A120:D120"/>
    <mergeCell ref="E120:AM120"/>
    <mergeCell ref="AN120:BC120"/>
    <mergeCell ref="BD120:BM120"/>
    <mergeCell ref="BN120:CB120"/>
    <mergeCell ref="A121:D121"/>
    <mergeCell ref="E121:AM121"/>
    <mergeCell ref="AN121:BC121"/>
    <mergeCell ref="BD121:BM121"/>
    <mergeCell ref="BN121:CB121"/>
    <mergeCell ref="A118:D118"/>
    <mergeCell ref="E118:AM118"/>
    <mergeCell ref="AN118:BC118"/>
    <mergeCell ref="BD118:BM118"/>
    <mergeCell ref="BN118:CB118"/>
    <mergeCell ref="A119:D119"/>
    <mergeCell ref="E119:AM119"/>
    <mergeCell ref="AN119:BC119"/>
    <mergeCell ref="BD119:BM119"/>
    <mergeCell ref="BN119:CB119"/>
    <mergeCell ref="A116:D116"/>
    <mergeCell ref="E116:AM116"/>
    <mergeCell ref="AN116:BC116"/>
    <mergeCell ref="BD116:BM116"/>
    <mergeCell ref="BN116:CB116"/>
    <mergeCell ref="A117:D117"/>
    <mergeCell ref="E117:AM117"/>
    <mergeCell ref="AN117:BC117"/>
    <mergeCell ref="BD117:BM117"/>
    <mergeCell ref="BN117:CB117"/>
    <mergeCell ref="A113:CB113"/>
    <mergeCell ref="A115:D115"/>
    <mergeCell ref="E115:AM115"/>
    <mergeCell ref="AN115:BC115"/>
    <mergeCell ref="BD115:BM115"/>
    <mergeCell ref="BN115:CB115"/>
    <mergeCell ref="A111:D111"/>
    <mergeCell ref="E111:AQ111"/>
    <mergeCell ref="AR111:BC111"/>
    <mergeCell ref="BD111:BN111"/>
    <mergeCell ref="BO111:CB111"/>
    <mergeCell ref="A112:D112"/>
    <mergeCell ref="E112:AQ112"/>
    <mergeCell ref="AR112:BC112"/>
    <mergeCell ref="BD112:BN112"/>
    <mergeCell ref="BO112:CB112"/>
    <mergeCell ref="A109:D109"/>
    <mergeCell ref="E109:AQ109"/>
    <mergeCell ref="AR109:BC109"/>
    <mergeCell ref="BD109:BN109"/>
    <mergeCell ref="BO109:CB109"/>
    <mergeCell ref="A110:D110"/>
    <mergeCell ref="E110:AQ110"/>
    <mergeCell ref="AR110:BC110"/>
    <mergeCell ref="BD110:BN110"/>
    <mergeCell ref="BO110:CB110"/>
    <mergeCell ref="A104:CB104"/>
    <mergeCell ref="A106:D108"/>
    <mergeCell ref="E106:AQ108"/>
    <mergeCell ref="AR106:BC108"/>
    <mergeCell ref="BD106:BN108"/>
    <mergeCell ref="BO106:CB108"/>
    <mergeCell ref="A102:D102"/>
    <mergeCell ref="E102:AI102"/>
    <mergeCell ref="AJ102:AT102"/>
    <mergeCell ref="AU102:BD102"/>
    <mergeCell ref="BE102:BO102"/>
    <mergeCell ref="BP102:CB102"/>
    <mergeCell ref="A101:D101"/>
    <mergeCell ref="E101:AI101"/>
    <mergeCell ref="AJ101:AT101"/>
    <mergeCell ref="AU101:BD101"/>
    <mergeCell ref="BE101:BO101"/>
    <mergeCell ref="BP101:CB101"/>
    <mergeCell ref="A100:D100"/>
    <mergeCell ref="E100:AI100"/>
    <mergeCell ref="AJ100:AT100"/>
    <mergeCell ref="AU100:BD100"/>
    <mergeCell ref="BE100:BO100"/>
    <mergeCell ref="BP100:CB100"/>
    <mergeCell ref="A99:D99"/>
    <mergeCell ref="E99:AI99"/>
    <mergeCell ref="AJ99:AT99"/>
    <mergeCell ref="AU99:BD99"/>
    <mergeCell ref="BE99:BO99"/>
    <mergeCell ref="BP99:CB99"/>
    <mergeCell ref="A98:D98"/>
    <mergeCell ref="E98:AI98"/>
    <mergeCell ref="AJ98:AT98"/>
    <mergeCell ref="AU98:BD98"/>
    <mergeCell ref="BE98:BO98"/>
    <mergeCell ref="BP98:CB98"/>
    <mergeCell ref="A97:D97"/>
    <mergeCell ref="E97:AI97"/>
    <mergeCell ref="AJ97:AT97"/>
    <mergeCell ref="AU97:BD97"/>
    <mergeCell ref="BE97:BO97"/>
    <mergeCell ref="BP97:CB97"/>
    <mergeCell ref="A96:D96"/>
    <mergeCell ref="E96:AI96"/>
    <mergeCell ref="AJ96:AT96"/>
    <mergeCell ref="AU96:BD96"/>
    <mergeCell ref="BE96:BO96"/>
    <mergeCell ref="BP96:CB96"/>
    <mergeCell ref="A95:D95"/>
    <mergeCell ref="E95:AI95"/>
    <mergeCell ref="AJ95:AT95"/>
    <mergeCell ref="AU95:BD95"/>
    <mergeCell ref="BE95:BO95"/>
    <mergeCell ref="BP95:CB95"/>
    <mergeCell ref="A94:D94"/>
    <mergeCell ref="E94:AI94"/>
    <mergeCell ref="AJ94:AT94"/>
    <mergeCell ref="AU94:BD94"/>
    <mergeCell ref="BE94:BO94"/>
    <mergeCell ref="BP94:CB94"/>
    <mergeCell ref="A93:D93"/>
    <mergeCell ref="E93:AI93"/>
    <mergeCell ref="AJ93:AT93"/>
    <mergeCell ref="AU93:BD93"/>
    <mergeCell ref="BE93:BO93"/>
    <mergeCell ref="BP93:CB93"/>
    <mergeCell ref="A92:D92"/>
    <mergeCell ref="E92:AI92"/>
    <mergeCell ref="AJ92:AT92"/>
    <mergeCell ref="AU92:BD92"/>
    <mergeCell ref="BE92:BO92"/>
    <mergeCell ref="BP92:CB92"/>
    <mergeCell ref="A91:D91"/>
    <mergeCell ref="E91:AI91"/>
    <mergeCell ref="AJ91:AT91"/>
    <mergeCell ref="AU91:BD91"/>
    <mergeCell ref="BE91:BO91"/>
    <mergeCell ref="BP91:CB91"/>
    <mergeCell ref="A90:D90"/>
    <mergeCell ref="E90:AI90"/>
    <mergeCell ref="AJ90:AT90"/>
    <mergeCell ref="AU90:BD90"/>
    <mergeCell ref="BE90:BO90"/>
    <mergeCell ref="BP90:CB90"/>
    <mergeCell ref="A89:D89"/>
    <mergeCell ref="E89:AI89"/>
    <mergeCell ref="AJ89:AT89"/>
    <mergeCell ref="AU89:BD89"/>
    <mergeCell ref="BE89:BO89"/>
    <mergeCell ref="BP89:CB89"/>
    <mergeCell ref="A85:D85"/>
    <mergeCell ref="E85:AM85"/>
    <mergeCell ref="AN85:AV85"/>
    <mergeCell ref="AW85:BI85"/>
    <mergeCell ref="BJ85:CB85"/>
    <mergeCell ref="A87:CB87"/>
    <mergeCell ref="A83:D83"/>
    <mergeCell ref="E83:AM83"/>
    <mergeCell ref="AN83:AV83"/>
    <mergeCell ref="AW83:BI83"/>
    <mergeCell ref="BJ83:CB83"/>
    <mergeCell ref="A84:D84"/>
    <mergeCell ref="E84:AM84"/>
    <mergeCell ref="AN84:AV84"/>
    <mergeCell ref="AW84:BI84"/>
    <mergeCell ref="BJ84:CB84"/>
    <mergeCell ref="A81:D81"/>
    <mergeCell ref="E81:AM81"/>
    <mergeCell ref="AN81:AV81"/>
    <mergeCell ref="AW81:BI81"/>
    <mergeCell ref="BJ81:CB81"/>
    <mergeCell ref="A82:D82"/>
    <mergeCell ref="E82:AM82"/>
    <mergeCell ref="AN82:AV82"/>
    <mergeCell ref="AW82:BI82"/>
    <mergeCell ref="BJ82:CB82"/>
    <mergeCell ref="A79:D79"/>
    <mergeCell ref="E79:AM79"/>
    <mergeCell ref="AN79:AV79"/>
    <mergeCell ref="AW79:BI79"/>
    <mergeCell ref="BJ79:CB79"/>
    <mergeCell ref="A80:D80"/>
    <mergeCell ref="E80:AM80"/>
    <mergeCell ref="AN80:AV80"/>
    <mergeCell ref="AW80:BI80"/>
    <mergeCell ref="BJ80:CB80"/>
    <mergeCell ref="A76:CB76"/>
    <mergeCell ref="A78:D78"/>
    <mergeCell ref="E78:AM78"/>
    <mergeCell ref="AN78:AV78"/>
    <mergeCell ref="AW78:BI78"/>
    <mergeCell ref="BJ78:CB78"/>
    <mergeCell ref="A74:D74"/>
    <mergeCell ref="E74:AI74"/>
    <mergeCell ref="AJ74:AT74"/>
    <mergeCell ref="AU74:BD74"/>
    <mergeCell ref="BE74:BO74"/>
    <mergeCell ref="BP74:CB74"/>
    <mergeCell ref="BP65:CB65"/>
    <mergeCell ref="A66:D66"/>
    <mergeCell ref="E66:AI66"/>
    <mergeCell ref="A73:D73"/>
    <mergeCell ref="E73:AI73"/>
    <mergeCell ref="AJ73:AT73"/>
    <mergeCell ref="AU73:BD73"/>
    <mergeCell ref="BE73:BO73"/>
    <mergeCell ref="BP73:CB73"/>
    <mergeCell ref="A72:D72"/>
    <mergeCell ref="E72:AI72"/>
    <mergeCell ref="AJ72:AT72"/>
    <mergeCell ref="AU72:BD72"/>
    <mergeCell ref="BE72:BO72"/>
    <mergeCell ref="BP72:CB72"/>
    <mergeCell ref="S58:CB58"/>
    <mergeCell ref="AH60:CB60"/>
    <mergeCell ref="A62:CB62"/>
    <mergeCell ref="A64:D64"/>
    <mergeCell ref="E64:AI64"/>
    <mergeCell ref="AJ64:AT64"/>
    <mergeCell ref="AU64:BD64"/>
    <mergeCell ref="BE64:BO64"/>
    <mergeCell ref="BP64:CB64"/>
    <mergeCell ref="AU66:BD66"/>
    <mergeCell ref="A54:D54"/>
    <mergeCell ref="E54:AM54"/>
    <mergeCell ref="AN54:BA54"/>
    <mergeCell ref="A65:D65"/>
    <mergeCell ref="E65:AI65"/>
    <mergeCell ref="AJ65:AT65"/>
    <mergeCell ref="A55:D55"/>
    <mergeCell ref="E55:AM55"/>
    <mergeCell ref="A56:CB56"/>
    <mergeCell ref="A26:D26"/>
    <mergeCell ref="E26:AM26"/>
    <mergeCell ref="AN26:BA26"/>
    <mergeCell ref="A27:D27"/>
    <mergeCell ref="E27:AM27"/>
    <mergeCell ref="AN27:BA27"/>
    <mergeCell ref="BB23:BI23"/>
    <mergeCell ref="BJ23:CB23"/>
    <mergeCell ref="BB24:BI24"/>
    <mergeCell ref="A25:D25"/>
    <mergeCell ref="E25:AM25"/>
    <mergeCell ref="AN25:BA25"/>
    <mergeCell ref="A23:D23"/>
    <mergeCell ref="E23:AM23"/>
    <mergeCell ref="AN23:BA23"/>
    <mergeCell ref="A24:D24"/>
    <mergeCell ref="E24:AM24"/>
    <mergeCell ref="AN24:BA24"/>
    <mergeCell ref="BB26:BI26"/>
    <mergeCell ref="BJ26:CB26"/>
    <mergeCell ref="BB27:BI27"/>
    <mergeCell ref="BJ27:CB27"/>
    <mergeCell ref="BJ24:CB24"/>
    <mergeCell ref="BB25:BI25"/>
    <mergeCell ref="BJ25:CB25"/>
    <mergeCell ref="BE66:BO66"/>
    <mergeCell ref="BP66:CB66"/>
    <mergeCell ref="BB54:BM54"/>
    <mergeCell ref="BN54:CB54"/>
    <mergeCell ref="AU65:BD65"/>
    <mergeCell ref="BE65:BO65"/>
    <mergeCell ref="AN55:BA55"/>
    <mergeCell ref="BB55:BM55"/>
    <mergeCell ref="BN55:CB55"/>
    <mergeCell ref="AJ66:AT66"/>
    <mergeCell ref="A21:D21"/>
    <mergeCell ref="E21:AM21"/>
    <mergeCell ref="AN21:BA21"/>
    <mergeCell ref="BB21:BI21"/>
    <mergeCell ref="BJ21:CB21"/>
    <mergeCell ref="BB22:BI22"/>
    <mergeCell ref="BJ22:CB2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A50:D50"/>
    <mergeCell ref="E50:AM50"/>
    <mergeCell ref="AN50:BA50"/>
    <mergeCell ref="BB50:BM50"/>
    <mergeCell ref="BN50:CB50"/>
    <mergeCell ref="A51:D51"/>
    <mergeCell ref="E51:AM51"/>
    <mergeCell ref="AN51:BA51"/>
    <mergeCell ref="BB51:BM51"/>
    <mergeCell ref="BN51:CB51"/>
    <mergeCell ref="A42:CB42"/>
    <mergeCell ref="A43:CB43"/>
    <mergeCell ref="S45:CB45"/>
    <mergeCell ref="AH47:CB47"/>
    <mergeCell ref="A49:D49"/>
    <mergeCell ref="E49:AM49"/>
    <mergeCell ref="AN49:BA49"/>
    <mergeCell ref="BB49:BM49"/>
    <mergeCell ref="BN49:CB49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37:D37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5:D35"/>
    <mergeCell ref="E35:AM35"/>
    <mergeCell ref="AN35:BA35"/>
    <mergeCell ref="BB35:BM35"/>
    <mergeCell ref="BN35:CB35"/>
    <mergeCell ref="A36:D36"/>
    <mergeCell ref="E36:AM36"/>
    <mergeCell ref="AN36:BA36"/>
    <mergeCell ref="BB36:BM36"/>
    <mergeCell ref="BN36:CB36"/>
    <mergeCell ref="S30:CB30"/>
    <mergeCell ref="AH32:CB32"/>
    <mergeCell ref="A34:D34"/>
    <mergeCell ref="E34:AM34"/>
    <mergeCell ref="AN34:BA34"/>
    <mergeCell ref="BB34:BM34"/>
    <mergeCell ref="BN34:CB34"/>
    <mergeCell ref="A28:CB28"/>
    <mergeCell ref="A20:CB20"/>
    <mergeCell ref="A22:D22"/>
    <mergeCell ref="E22:AM22"/>
    <mergeCell ref="AN22:BA22"/>
    <mergeCell ref="A67:D67"/>
    <mergeCell ref="E67:AI67"/>
    <mergeCell ref="AJ67:AT67"/>
    <mergeCell ref="AU67:BD67"/>
    <mergeCell ref="BE67:BO67"/>
    <mergeCell ref="BP67:CB67"/>
    <mergeCell ref="BP69:CB69"/>
    <mergeCell ref="A68:D68"/>
    <mergeCell ref="E68:AI68"/>
    <mergeCell ref="AJ68:AT68"/>
    <mergeCell ref="AU68:BD68"/>
    <mergeCell ref="BE68:BO68"/>
    <mergeCell ref="BP68:CB68"/>
    <mergeCell ref="E70:AI70"/>
    <mergeCell ref="AJ70:AT70"/>
    <mergeCell ref="AU70:BD70"/>
    <mergeCell ref="BE70:BO70"/>
    <mergeCell ref="BP70:CB70"/>
    <mergeCell ref="A69:D69"/>
    <mergeCell ref="E69:AI69"/>
    <mergeCell ref="AJ69:AT69"/>
    <mergeCell ref="AU69:BD69"/>
    <mergeCell ref="BE69:BO69"/>
    <mergeCell ref="A14:CB14"/>
    <mergeCell ref="S16:CB16"/>
    <mergeCell ref="AH18:CB18"/>
    <mergeCell ref="A71:D71"/>
    <mergeCell ref="E71:AI71"/>
    <mergeCell ref="AJ71:AT71"/>
    <mergeCell ref="AU71:BD71"/>
    <mergeCell ref="BE71:BO71"/>
    <mergeCell ref="BP71:CB71"/>
    <mergeCell ref="A70:D70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:CB1"/>
    <mergeCell ref="S3:CB3"/>
    <mergeCell ref="AH5:CB5"/>
    <mergeCell ref="A7:D7"/>
    <mergeCell ref="E7:AM7"/>
    <mergeCell ref="AN7:BA7"/>
    <mergeCell ref="BB7:BM7"/>
    <mergeCell ref="BN7:CB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S68"/>
  <sheetViews>
    <sheetView zoomScalePageLayoutView="0" workbookViewId="0" topLeftCell="A11">
      <selection activeCell="BR51" sqref="BR51:CB51"/>
    </sheetView>
  </sheetViews>
  <sheetFormatPr defaultColWidth="1.12109375" defaultRowHeight="12.75"/>
  <cols>
    <col min="1" max="5" width="1.12109375" style="124" customWidth="1"/>
    <col min="6" max="6" width="9.25390625" style="124" customWidth="1"/>
    <col min="7" max="34" width="1.12109375" style="124" customWidth="1"/>
    <col min="35" max="35" width="5.625" style="124" customWidth="1"/>
    <col min="36" max="43" width="1.12109375" style="124" customWidth="1"/>
    <col min="44" max="44" width="1.12109375" style="124" hidden="1" customWidth="1"/>
    <col min="45" max="49" width="0" style="124" hidden="1" customWidth="1"/>
    <col min="50" max="16384" width="1.12109375" style="124" customWidth="1"/>
  </cols>
  <sheetData>
    <row r="1" s="88" customFormat="1" ht="10.5" hidden="1">
      <c r="DS1" s="89" t="s">
        <v>497</v>
      </c>
    </row>
    <row r="2" s="88" customFormat="1" ht="10.5" hidden="1">
      <c r="DS2" s="89" t="s">
        <v>60</v>
      </c>
    </row>
    <row r="3" s="88" customFormat="1" ht="10.5" hidden="1">
      <c r="DS3" s="89" t="s">
        <v>61</v>
      </c>
    </row>
    <row r="4" s="90" customFormat="1" ht="9" hidden="1">
      <c r="DS4" s="91" t="s">
        <v>498</v>
      </c>
    </row>
    <row r="5" s="92" customFormat="1" ht="7.5">
      <c r="DS5" s="93"/>
    </row>
    <row r="6" spans="61:123" s="94" customFormat="1" ht="11.25">
      <c r="BI6" s="638" t="s">
        <v>499</v>
      </c>
      <c r="BJ6" s="638"/>
      <c r="BK6" s="638"/>
      <c r="BL6" s="638"/>
      <c r="BM6" s="638"/>
      <c r="BN6" s="638"/>
      <c r="BO6" s="638"/>
      <c r="BP6" s="638"/>
      <c r="BQ6" s="638"/>
      <c r="BR6" s="638"/>
      <c r="BS6" s="638"/>
      <c r="BT6" s="638"/>
      <c r="BU6" s="638"/>
      <c r="BV6" s="638"/>
      <c r="BW6" s="638"/>
      <c r="BX6" s="638"/>
      <c r="BY6" s="638"/>
      <c r="BZ6" s="638"/>
      <c r="CA6" s="638"/>
      <c r="CB6" s="638"/>
      <c r="CC6" s="638"/>
      <c r="CD6" s="638"/>
      <c r="CE6" s="638"/>
      <c r="CF6" s="638"/>
      <c r="CG6" s="638"/>
      <c r="CH6" s="638"/>
      <c r="CI6" s="638"/>
      <c r="CJ6" s="638"/>
      <c r="CK6" s="638"/>
      <c r="CL6" s="638"/>
      <c r="CM6" s="638"/>
      <c r="CN6" s="638"/>
      <c r="CO6" s="638"/>
      <c r="CP6" s="638"/>
      <c r="CQ6" s="638"/>
      <c r="CR6" s="638"/>
      <c r="CS6" s="638"/>
      <c r="CT6" s="638"/>
      <c r="CU6" s="638"/>
      <c r="CV6" s="638"/>
      <c r="CW6" s="638"/>
      <c r="CX6" s="638"/>
      <c r="CY6" s="638"/>
      <c r="CZ6" s="638"/>
      <c r="DA6" s="638"/>
      <c r="DB6" s="638"/>
      <c r="DC6" s="638"/>
      <c r="DD6" s="638"/>
      <c r="DE6" s="638"/>
      <c r="DF6" s="638"/>
      <c r="DG6" s="638"/>
      <c r="DH6" s="638"/>
      <c r="DI6" s="638"/>
      <c r="DJ6" s="638"/>
      <c r="DK6" s="638"/>
      <c r="DL6" s="638"/>
      <c r="DM6" s="638"/>
      <c r="DN6" s="638"/>
      <c r="DO6" s="638"/>
      <c r="DP6" s="638"/>
      <c r="DQ6" s="638"/>
      <c r="DR6" s="638"/>
      <c r="DS6" s="638"/>
    </row>
    <row r="7" spans="61:123" s="94" customFormat="1" ht="11.25">
      <c r="BI7" s="476" t="s">
        <v>500</v>
      </c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</row>
    <row r="8" spans="61:123" s="95" customFormat="1" ht="10.5">
      <c r="BI8" s="487" t="s">
        <v>501</v>
      </c>
      <c r="BJ8" s="487"/>
      <c r="BK8" s="487"/>
      <c r="BL8" s="487"/>
      <c r="BM8" s="487"/>
      <c r="BN8" s="487"/>
      <c r="BO8" s="487"/>
      <c r="BP8" s="487"/>
      <c r="BQ8" s="487"/>
      <c r="BR8" s="487"/>
      <c r="BS8" s="487"/>
      <c r="BT8" s="487"/>
      <c r="BU8" s="487"/>
      <c r="BV8" s="487"/>
      <c r="BW8" s="487"/>
      <c r="BX8" s="487"/>
      <c r="BY8" s="487"/>
      <c r="BZ8" s="487"/>
      <c r="CA8" s="487"/>
      <c r="CB8" s="487"/>
      <c r="CC8" s="487"/>
      <c r="CD8" s="487"/>
      <c r="CE8" s="487"/>
      <c r="CF8" s="487"/>
      <c r="CG8" s="487"/>
      <c r="CH8" s="487"/>
      <c r="CI8" s="487"/>
      <c r="CJ8" s="487"/>
      <c r="CK8" s="487"/>
      <c r="CL8" s="487"/>
      <c r="CM8" s="487"/>
      <c r="CN8" s="487"/>
      <c r="CO8" s="487"/>
      <c r="CP8" s="487"/>
      <c r="CQ8" s="487"/>
      <c r="CR8" s="487"/>
      <c r="CS8" s="487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7"/>
      <c r="DE8" s="487"/>
      <c r="DF8" s="487"/>
      <c r="DG8" s="487"/>
      <c r="DH8" s="487"/>
      <c r="DI8" s="487"/>
      <c r="DJ8" s="487"/>
      <c r="DK8" s="487"/>
      <c r="DL8" s="487"/>
      <c r="DM8" s="487"/>
      <c r="DN8" s="487"/>
      <c r="DO8" s="487"/>
      <c r="DP8" s="487"/>
      <c r="DQ8" s="487"/>
      <c r="DR8" s="487"/>
      <c r="DS8" s="487"/>
    </row>
    <row r="9" spans="61:123" s="94" customFormat="1" ht="11.25">
      <c r="BI9" s="476" t="s">
        <v>502</v>
      </c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</row>
    <row r="10" spans="61:123" s="95" customFormat="1" ht="10.5">
      <c r="BI10" s="487" t="s">
        <v>503</v>
      </c>
      <c r="BJ10" s="487"/>
      <c r="BK10" s="487"/>
      <c r="BL10" s="487"/>
      <c r="BM10" s="487"/>
      <c r="BN10" s="487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7"/>
      <c r="CQ10" s="487"/>
      <c r="CR10" s="487"/>
      <c r="CS10" s="487"/>
      <c r="CT10" s="487"/>
      <c r="CU10" s="487"/>
      <c r="CV10" s="487"/>
      <c r="CW10" s="487"/>
      <c r="CX10" s="487"/>
      <c r="CY10" s="487"/>
      <c r="CZ10" s="487"/>
      <c r="DA10" s="487"/>
      <c r="DB10" s="487"/>
      <c r="DC10" s="487"/>
      <c r="DD10" s="487"/>
      <c r="DE10" s="487"/>
      <c r="DF10" s="487"/>
      <c r="DG10" s="487"/>
      <c r="DH10" s="487"/>
      <c r="DI10" s="487"/>
      <c r="DJ10" s="487"/>
      <c r="DK10" s="487"/>
      <c r="DL10" s="487"/>
      <c r="DM10" s="487"/>
      <c r="DN10" s="487"/>
      <c r="DO10" s="487"/>
      <c r="DP10" s="487"/>
      <c r="DQ10" s="487"/>
      <c r="DR10" s="487"/>
      <c r="DS10" s="487"/>
    </row>
    <row r="11" spans="61:123" s="94" customFormat="1" ht="11.25"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Y11" s="476" t="s">
        <v>217</v>
      </c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</row>
    <row r="12" spans="61:123" s="95" customFormat="1" ht="10.5">
      <c r="BI12" s="635" t="s">
        <v>62</v>
      </c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Y12" s="635" t="s">
        <v>504</v>
      </c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635"/>
      <c r="DK12" s="635"/>
      <c r="DL12" s="635"/>
      <c r="DM12" s="635"/>
      <c r="DN12" s="635"/>
      <c r="DO12" s="635"/>
      <c r="DP12" s="635"/>
      <c r="DQ12" s="635"/>
      <c r="DR12" s="635"/>
      <c r="DS12" s="635"/>
    </row>
    <row r="13" spans="61:92" s="94" customFormat="1" ht="11.25">
      <c r="BI13" s="636" t="s">
        <v>505</v>
      </c>
      <c r="BJ13" s="636"/>
      <c r="BK13" s="475"/>
      <c r="BL13" s="475"/>
      <c r="BM13" s="475"/>
      <c r="BN13" s="637" t="s">
        <v>506</v>
      </c>
      <c r="BO13" s="637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636">
        <v>20</v>
      </c>
      <c r="CH13" s="636"/>
      <c r="CI13" s="636"/>
      <c r="CJ13" s="466"/>
      <c r="CK13" s="466"/>
      <c r="CL13" s="466"/>
      <c r="CN13" s="10" t="s">
        <v>2</v>
      </c>
    </row>
    <row r="14" spans="61:92" s="98" customFormat="1" ht="7.5">
      <c r="BI14" s="99"/>
      <c r="BJ14" s="99"/>
      <c r="BK14" s="100"/>
      <c r="BL14" s="100"/>
      <c r="BM14" s="100"/>
      <c r="BN14" s="11"/>
      <c r="BO14" s="1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99"/>
      <c r="CH14" s="99"/>
      <c r="CI14" s="99"/>
      <c r="CJ14" s="102"/>
      <c r="CK14" s="102"/>
      <c r="CL14" s="102"/>
      <c r="CN14" s="11"/>
    </row>
    <row r="15" spans="1:123" s="103" customFormat="1" ht="12.75">
      <c r="A15" s="632" t="s">
        <v>507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2"/>
      <c r="CL15" s="632"/>
      <c r="CM15" s="632"/>
      <c r="CN15" s="632"/>
      <c r="CO15" s="632"/>
      <c r="CP15" s="632"/>
      <c r="CQ15" s="632"/>
      <c r="CR15" s="632"/>
      <c r="CS15" s="632"/>
      <c r="CT15" s="632"/>
      <c r="CU15" s="632"/>
      <c r="CV15" s="632"/>
      <c r="CW15" s="632"/>
      <c r="CX15" s="632"/>
      <c r="CY15" s="632"/>
      <c r="CZ15" s="632"/>
      <c r="DA15" s="632"/>
      <c r="DB15" s="632"/>
      <c r="DC15" s="632"/>
      <c r="DD15" s="632"/>
      <c r="DE15" s="632"/>
      <c r="DF15" s="632"/>
      <c r="DG15" s="632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</row>
    <row r="16" spans="1:115" s="5" customFormat="1" ht="5.25" customHeight="1">
      <c r="A16" s="633" t="s">
        <v>508</v>
      </c>
      <c r="B16" s="633"/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3"/>
      <c r="BP16" s="633"/>
      <c r="BQ16" s="633"/>
      <c r="BR16" s="633"/>
      <c r="BS16" s="633"/>
      <c r="BT16" s="633"/>
      <c r="BU16" s="633"/>
      <c r="BV16" s="633"/>
      <c r="BW16" s="633"/>
      <c r="BX16" s="633"/>
      <c r="BY16" s="633"/>
      <c r="BZ16" s="633"/>
      <c r="CA16" s="633"/>
      <c r="CB16" s="633"/>
      <c r="CC16" s="633"/>
      <c r="CD16" s="633"/>
      <c r="CE16" s="633"/>
      <c r="CF16" s="633"/>
      <c r="CG16" s="633"/>
      <c r="CH16" s="633"/>
      <c r="CI16" s="633"/>
      <c r="CJ16" s="633"/>
      <c r="CK16" s="633"/>
      <c r="CL16" s="633"/>
      <c r="CM16" s="633"/>
      <c r="CN16" s="633"/>
      <c r="CO16" s="633"/>
      <c r="CP16" s="633"/>
      <c r="CQ16" s="633"/>
      <c r="CR16" s="633"/>
      <c r="CS16" s="633"/>
      <c r="CT16" s="633"/>
      <c r="CU16" s="633"/>
      <c r="CV16" s="633"/>
      <c r="CW16" s="633"/>
      <c r="CX16" s="633"/>
      <c r="CY16" s="633"/>
      <c r="CZ16" s="633"/>
      <c r="DA16" s="633"/>
      <c r="DB16" s="633"/>
      <c r="DC16" s="633"/>
      <c r="DD16" s="633"/>
      <c r="DE16" s="633"/>
      <c r="DF16" s="633"/>
      <c r="DG16" s="633"/>
      <c r="DH16" s="105"/>
      <c r="DI16" s="105"/>
      <c r="DJ16" s="105"/>
      <c r="DK16" s="105"/>
    </row>
    <row r="17" spans="1:123" s="94" customFormat="1" ht="12" thickBot="1">
      <c r="A17" s="633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3"/>
      <c r="AP17" s="633"/>
      <c r="AQ17" s="633"/>
      <c r="AR17" s="633"/>
      <c r="AS17" s="633"/>
      <c r="AT17" s="633"/>
      <c r="AU17" s="633"/>
      <c r="AV17" s="633"/>
      <c r="AW17" s="633"/>
      <c r="AX17" s="633"/>
      <c r="AY17" s="633"/>
      <c r="AZ17" s="633"/>
      <c r="BA17" s="633"/>
      <c r="BB17" s="633"/>
      <c r="BC17" s="633"/>
      <c r="BD17" s="633"/>
      <c r="BE17" s="633"/>
      <c r="BF17" s="633"/>
      <c r="BG17" s="633"/>
      <c r="BH17" s="633"/>
      <c r="BI17" s="633"/>
      <c r="BJ17" s="633"/>
      <c r="BK17" s="633"/>
      <c r="BL17" s="633"/>
      <c r="BM17" s="633"/>
      <c r="BN17" s="633"/>
      <c r="BO17" s="633"/>
      <c r="BP17" s="633"/>
      <c r="BQ17" s="633"/>
      <c r="BR17" s="633"/>
      <c r="BS17" s="633"/>
      <c r="BT17" s="633"/>
      <c r="BU17" s="633"/>
      <c r="BV17" s="633"/>
      <c r="BW17" s="633"/>
      <c r="BX17" s="633"/>
      <c r="BY17" s="633"/>
      <c r="BZ17" s="633"/>
      <c r="CA17" s="633"/>
      <c r="CB17" s="633"/>
      <c r="CC17" s="633"/>
      <c r="CD17" s="633"/>
      <c r="CE17" s="633"/>
      <c r="CF17" s="633"/>
      <c r="CG17" s="633"/>
      <c r="CH17" s="633"/>
      <c r="CI17" s="633"/>
      <c r="CJ17" s="633"/>
      <c r="CK17" s="633"/>
      <c r="CL17" s="633"/>
      <c r="CM17" s="633"/>
      <c r="CN17" s="633"/>
      <c r="CO17" s="633"/>
      <c r="CP17" s="633"/>
      <c r="CQ17" s="633"/>
      <c r="CR17" s="633"/>
      <c r="CS17" s="633"/>
      <c r="CT17" s="633"/>
      <c r="CU17" s="633"/>
      <c r="CV17" s="633"/>
      <c r="CW17" s="633"/>
      <c r="CX17" s="633"/>
      <c r="CY17" s="633"/>
      <c r="CZ17" s="633"/>
      <c r="DA17" s="633"/>
      <c r="DB17" s="633"/>
      <c r="DC17" s="633"/>
      <c r="DD17" s="633"/>
      <c r="DE17" s="633"/>
      <c r="DF17" s="633"/>
      <c r="DG17" s="633"/>
      <c r="DH17" s="106"/>
      <c r="DI17" s="634" t="s">
        <v>509</v>
      </c>
      <c r="DJ17" s="634"/>
      <c r="DK17" s="634"/>
      <c r="DL17" s="634"/>
      <c r="DM17" s="634"/>
      <c r="DN17" s="634"/>
      <c r="DO17" s="634"/>
      <c r="DP17" s="634"/>
      <c r="DQ17" s="634"/>
      <c r="DR17" s="634"/>
      <c r="DS17" s="634"/>
    </row>
    <row r="18" spans="111:123" s="94" customFormat="1" ht="11.25">
      <c r="DG18" s="96" t="s">
        <v>510</v>
      </c>
      <c r="DI18" s="484" t="s">
        <v>511</v>
      </c>
      <c r="DJ18" s="485"/>
      <c r="DK18" s="485"/>
      <c r="DL18" s="485"/>
      <c r="DM18" s="485"/>
      <c r="DN18" s="485"/>
      <c r="DO18" s="485"/>
      <c r="DP18" s="485"/>
      <c r="DQ18" s="485"/>
      <c r="DR18" s="485"/>
      <c r="DS18" s="486"/>
    </row>
    <row r="19" spans="39:123" s="94" customFormat="1" ht="11.25">
      <c r="AM19" s="465"/>
      <c r="AN19" s="465"/>
      <c r="AO19" s="465"/>
      <c r="AP19" s="465"/>
      <c r="AQ19" s="467"/>
      <c r="AR19" s="467"/>
      <c r="AS19" s="467"/>
      <c r="AT19" s="468"/>
      <c r="AU19" s="468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5"/>
      <c r="BN19" s="465"/>
      <c r="BO19" s="465"/>
      <c r="BP19" s="469"/>
      <c r="BQ19" s="469"/>
      <c r="BR19" s="469"/>
      <c r="BS19" s="109"/>
      <c r="BT19" s="108"/>
      <c r="BU19" s="109"/>
      <c r="BV19" s="109"/>
      <c r="BW19" s="109"/>
      <c r="BX19" s="109"/>
      <c r="DG19" s="96" t="s">
        <v>512</v>
      </c>
      <c r="DI19" s="618" t="s">
        <v>573</v>
      </c>
      <c r="DJ19" s="619"/>
      <c r="DK19" s="619"/>
      <c r="DL19" s="619"/>
      <c r="DM19" s="619"/>
      <c r="DN19" s="619"/>
      <c r="DO19" s="619"/>
      <c r="DP19" s="619"/>
      <c r="DQ19" s="619"/>
      <c r="DR19" s="619"/>
      <c r="DS19" s="620"/>
    </row>
    <row r="20" spans="1:123" s="94" customFormat="1" ht="11.25">
      <c r="A20" s="10" t="s">
        <v>513</v>
      </c>
      <c r="DG20" s="96"/>
      <c r="DI20" s="618" t="s">
        <v>514</v>
      </c>
      <c r="DJ20" s="619"/>
      <c r="DK20" s="619"/>
      <c r="DL20" s="619"/>
      <c r="DM20" s="619"/>
      <c r="DN20" s="619"/>
      <c r="DO20" s="619"/>
      <c r="DP20" s="619"/>
      <c r="DQ20" s="619"/>
      <c r="DR20" s="619"/>
      <c r="DS20" s="620"/>
    </row>
    <row r="21" spans="1:123" s="94" customFormat="1" ht="11.25">
      <c r="A21" s="10" t="s">
        <v>515</v>
      </c>
      <c r="AC21" s="476" t="s">
        <v>516</v>
      </c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DG21" s="96" t="s">
        <v>517</v>
      </c>
      <c r="DI21" s="618"/>
      <c r="DJ21" s="619"/>
      <c r="DK21" s="619"/>
      <c r="DL21" s="619"/>
      <c r="DM21" s="619"/>
      <c r="DN21" s="619"/>
      <c r="DO21" s="619"/>
      <c r="DP21" s="619"/>
      <c r="DQ21" s="619"/>
      <c r="DR21" s="619"/>
      <c r="DS21" s="620"/>
    </row>
    <row r="22" spans="1:123" s="111" customFormat="1" ht="3.75" customHeight="1" thickBot="1">
      <c r="A22" s="110"/>
      <c r="DG22" s="112"/>
      <c r="DI22" s="626"/>
      <c r="DJ22" s="627"/>
      <c r="DK22" s="627"/>
      <c r="DL22" s="627"/>
      <c r="DM22" s="627"/>
      <c r="DN22" s="627"/>
      <c r="DO22" s="627"/>
      <c r="DP22" s="627"/>
      <c r="DQ22" s="627"/>
      <c r="DR22" s="627"/>
      <c r="DS22" s="628"/>
    </row>
    <row r="23" spans="29:123" s="94" customFormat="1" ht="12" thickBot="1">
      <c r="AC23" s="10" t="s">
        <v>518</v>
      </c>
      <c r="AJ23" s="629" t="s">
        <v>519</v>
      </c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30"/>
      <c r="AV23" s="630"/>
      <c r="AW23" s="630"/>
      <c r="AX23" s="630"/>
      <c r="AY23" s="630"/>
      <c r="AZ23" s="630"/>
      <c r="BA23" s="630"/>
      <c r="BB23" s="630"/>
      <c r="BC23" s="630"/>
      <c r="BD23" s="630"/>
      <c r="BE23" s="630"/>
      <c r="BF23" s="630"/>
      <c r="BG23" s="630"/>
      <c r="BH23" s="631"/>
      <c r="DG23" s="96" t="s">
        <v>520</v>
      </c>
      <c r="DI23" s="626"/>
      <c r="DJ23" s="627"/>
      <c r="DK23" s="627"/>
      <c r="DL23" s="627"/>
      <c r="DM23" s="627"/>
      <c r="DN23" s="627"/>
      <c r="DO23" s="627"/>
      <c r="DP23" s="627"/>
      <c r="DQ23" s="627"/>
      <c r="DR23" s="627"/>
      <c r="DS23" s="628"/>
    </row>
    <row r="24" spans="1:123" s="94" customFormat="1" ht="11.25">
      <c r="A24" s="10" t="s">
        <v>521</v>
      </c>
      <c r="AC24" s="476" t="s">
        <v>522</v>
      </c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DG24" s="96" t="s">
        <v>523</v>
      </c>
      <c r="DI24" s="618" t="s">
        <v>524</v>
      </c>
      <c r="DJ24" s="619"/>
      <c r="DK24" s="619"/>
      <c r="DL24" s="619"/>
      <c r="DM24" s="619"/>
      <c r="DN24" s="619"/>
      <c r="DO24" s="619"/>
      <c r="DP24" s="619"/>
      <c r="DQ24" s="619"/>
      <c r="DR24" s="619"/>
      <c r="DS24" s="620"/>
    </row>
    <row r="25" spans="1:123" s="94" customFormat="1" ht="11.25">
      <c r="A25" s="10" t="s">
        <v>525</v>
      </c>
      <c r="DG25" s="96"/>
      <c r="DI25" s="618"/>
      <c r="DJ25" s="619"/>
      <c r="DK25" s="619"/>
      <c r="DL25" s="619"/>
      <c r="DM25" s="619"/>
      <c r="DN25" s="619"/>
      <c r="DO25" s="619"/>
      <c r="DP25" s="619"/>
      <c r="DQ25" s="619"/>
      <c r="DR25" s="619"/>
      <c r="DS25" s="620"/>
    </row>
    <row r="26" spans="1:123" s="94" customFormat="1" ht="11.25">
      <c r="A26" s="10" t="s">
        <v>526</v>
      </c>
      <c r="AC26" s="476" t="s">
        <v>202</v>
      </c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DG26" s="96" t="s">
        <v>527</v>
      </c>
      <c r="DI26" s="618" t="s">
        <v>528</v>
      </c>
      <c r="DJ26" s="619"/>
      <c r="DK26" s="619"/>
      <c r="DL26" s="619"/>
      <c r="DM26" s="619"/>
      <c r="DN26" s="619"/>
      <c r="DO26" s="619"/>
      <c r="DP26" s="619"/>
      <c r="DQ26" s="619"/>
      <c r="DR26" s="619"/>
      <c r="DS26" s="620"/>
    </row>
    <row r="27" spans="1:123" s="94" customFormat="1" ht="11.25">
      <c r="A27" s="10" t="s">
        <v>525</v>
      </c>
      <c r="DG27" s="96"/>
      <c r="DI27" s="621" t="s">
        <v>529</v>
      </c>
      <c r="DJ27" s="622"/>
      <c r="DK27" s="622"/>
      <c r="DL27" s="622"/>
      <c r="DM27" s="622"/>
      <c r="DN27" s="622"/>
      <c r="DO27" s="622"/>
      <c r="DP27" s="622"/>
      <c r="DQ27" s="622"/>
      <c r="DR27" s="622"/>
      <c r="DS27" s="623"/>
    </row>
    <row r="28" spans="1:123" s="94" customFormat="1" ht="11.25">
      <c r="A28" s="10" t="s">
        <v>530</v>
      </c>
      <c r="AC28" s="476" t="s">
        <v>531</v>
      </c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DG28" s="96" t="s">
        <v>517</v>
      </c>
      <c r="DI28" s="624"/>
      <c r="DJ28" s="475"/>
      <c r="DK28" s="475"/>
      <c r="DL28" s="475"/>
      <c r="DM28" s="475"/>
      <c r="DN28" s="475"/>
      <c r="DO28" s="475"/>
      <c r="DP28" s="475"/>
      <c r="DQ28" s="475"/>
      <c r="DR28" s="475"/>
      <c r="DS28" s="625"/>
    </row>
    <row r="29" spans="1:123" s="94" customFormat="1" ht="11.25">
      <c r="A29" s="10" t="s">
        <v>532</v>
      </c>
      <c r="DG29" s="96" t="s">
        <v>533</v>
      </c>
      <c r="DI29" s="624" t="s">
        <v>534</v>
      </c>
      <c r="DJ29" s="475"/>
      <c r="DK29" s="475"/>
      <c r="DL29" s="475"/>
      <c r="DM29" s="475"/>
      <c r="DN29" s="475"/>
      <c r="DO29" s="475"/>
      <c r="DP29" s="475"/>
      <c r="DQ29" s="475"/>
      <c r="DR29" s="475"/>
      <c r="DS29" s="625"/>
    </row>
    <row r="30" spans="10:123" s="94" customFormat="1" ht="12" thickBot="1"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DG30" s="96" t="s">
        <v>535</v>
      </c>
      <c r="DI30" s="488" t="s">
        <v>536</v>
      </c>
      <c r="DJ30" s="489"/>
      <c r="DK30" s="489"/>
      <c r="DL30" s="489"/>
      <c r="DM30" s="489"/>
      <c r="DN30" s="489"/>
      <c r="DO30" s="489"/>
      <c r="DP30" s="489"/>
      <c r="DQ30" s="489"/>
      <c r="DR30" s="489"/>
      <c r="DS30" s="490"/>
    </row>
    <row r="31" spans="10:123" s="95" customFormat="1" ht="6" customHeight="1" thickBot="1"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DG31" s="114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</row>
    <row r="32" spans="10:123" s="94" customFormat="1" ht="12" thickBot="1"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CU32" s="96" t="s">
        <v>537</v>
      </c>
      <c r="CW32" s="615">
        <f>BR51</f>
        <v>41644.83</v>
      </c>
      <c r="CX32" s="616"/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6"/>
      <c r="DL32" s="616"/>
      <c r="DM32" s="616"/>
      <c r="DN32" s="616"/>
      <c r="DO32" s="616"/>
      <c r="DP32" s="616"/>
      <c r="DQ32" s="616"/>
      <c r="DR32" s="616"/>
      <c r="DS32" s="617"/>
    </row>
    <row r="33" spans="111:123" s="111" customFormat="1" ht="3" customHeight="1">
      <c r="DG33" s="112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</row>
    <row r="34" spans="1:123" s="88" customFormat="1" ht="10.5">
      <c r="A34" s="592" t="s">
        <v>538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4" t="s">
        <v>11</v>
      </c>
      <c r="AG34" s="594"/>
      <c r="AH34" s="594"/>
      <c r="AI34" s="594"/>
      <c r="AJ34" s="594"/>
      <c r="AK34" s="594"/>
      <c r="AL34" s="594" t="s">
        <v>539</v>
      </c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2" t="s">
        <v>540</v>
      </c>
      <c r="BB34" s="592"/>
      <c r="BC34" s="592"/>
      <c r="BD34" s="592"/>
      <c r="BE34" s="592"/>
      <c r="BF34" s="592"/>
      <c r="BG34" s="593"/>
      <c r="BH34" s="591" t="s">
        <v>541</v>
      </c>
      <c r="BI34" s="592"/>
      <c r="BJ34" s="592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  <c r="BU34" s="592"/>
      <c r="BV34" s="592"/>
      <c r="BW34" s="592"/>
      <c r="BX34" s="592"/>
      <c r="BY34" s="592"/>
      <c r="BZ34" s="592"/>
      <c r="CA34" s="592"/>
      <c r="CB34" s="593"/>
      <c r="CC34" s="591" t="s">
        <v>542</v>
      </c>
      <c r="CD34" s="592"/>
      <c r="CE34" s="592"/>
      <c r="CF34" s="592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592"/>
      <c r="CT34" s="592"/>
      <c r="CU34" s="592"/>
      <c r="CV34" s="592"/>
      <c r="CW34" s="593"/>
      <c r="CX34" s="591" t="s">
        <v>543</v>
      </c>
      <c r="CY34" s="592"/>
      <c r="CZ34" s="592"/>
      <c r="DA34" s="592"/>
      <c r="DB34" s="592"/>
      <c r="DC34" s="592"/>
      <c r="DD34" s="592"/>
      <c r="DE34" s="592"/>
      <c r="DF34" s="592"/>
      <c r="DG34" s="592"/>
      <c r="DH34" s="592"/>
      <c r="DI34" s="592"/>
      <c r="DJ34" s="592"/>
      <c r="DK34" s="592"/>
      <c r="DL34" s="592"/>
      <c r="DM34" s="592"/>
      <c r="DN34" s="592"/>
      <c r="DO34" s="592"/>
      <c r="DP34" s="592"/>
      <c r="DQ34" s="592"/>
      <c r="DR34" s="592"/>
      <c r="DS34" s="592"/>
    </row>
    <row r="35" spans="1:123" s="88" customFormat="1" ht="10.5">
      <c r="A35" s="608"/>
      <c r="B35" s="608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9" t="s">
        <v>63</v>
      </c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8" t="s">
        <v>544</v>
      </c>
      <c r="BB35" s="608"/>
      <c r="BC35" s="608"/>
      <c r="BD35" s="608"/>
      <c r="BE35" s="608"/>
      <c r="BF35" s="608"/>
      <c r="BG35" s="610"/>
      <c r="BH35" s="611" t="s">
        <v>545</v>
      </c>
      <c r="BI35" s="612"/>
      <c r="BJ35" s="612"/>
      <c r="BK35" s="612"/>
      <c r="BL35" s="612"/>
      <c r="BM35" s="612"/>
      <c r="BN35" s="612"/>
      <c r="BO35" s="612"/>
      <c r="BP35" s="612"/>
      <c r="BQ35" s="612"/>
      <c r="BR35" s="612"/>
      <c r="BS35" s="612"/>
      <c r="BT35" s="612"/>
      <c r="BU35" s="612"/>
      <c r="BV35" s="612"/>
      <c r="BW35" s="612"/>
      <c r="BX35" s="612"/>
      <c r="BY35" s="612"/>
      <c r="BZ35" s="612"/>
      <c r="CA35" s="612"/>
      <c r="CB35" s="613"/>
      <c r="CC35" s="611" t="s">
        <v>546</v>
      </c>
      <c r="CD35" s="612"/>
      <c r="CE35" s="612"/>
      <c r="CF35" s="612"/>
      <c r="CG35" s="612"/>
      <c r="CH35" s="612"/>
      <c r="CI35" s="612"/>
      <c r="CJ35" s="612"/>
      <c r="CK35" s="612"/>
      <c r="CL35" s="612"/>
      <c r="CM35" s="612"/>
      <c r="CN35" s="612"/>
      <c r="CO35" s="612"/>
      <c r="CP35" s="612"/>
      <c r="CQ35" s="612"/>
      <c r="CR35" s="612"/>
      <c r="CS35" s="612"/>
      <c r="CT35" s="612"/>
      <c r="CU35" s="612"/>
      <c r="CV35" s="612"/>
      <c r="CW35" s="613"/>
      <c r="CX35" s="611"/>
      <c r="CY35" s="612"/>
      <c r="CZ35" s="612"/>
      <c r="DA35" s="612"/>
      <c r="DB35" s="612"/>
      <c r="DC35" s="612"/>
      <c r="DD35" s="612"/>
      <c r="DE35" s="612"/>
      <c r="DF35" s="612"/>
      <c r="DG35" s="612"/>
      <c r="DH35" s="612"/>
      <c r="DI35" s="612"/>
      <c r="DJ35" s="612"/>
      <c r="DK35" s="612"/>
      <c r="DL35" s="612"/>
      <c r="DM35" s="612"/>
      <c r="DN35" s="612"/>
      <c r="DO35" s="612"/>
      <c r="DP35" s="612"/>
      <c r="DQ35" s="612"/>
      <c r="DR35" s="612"/>
      <c r="DS35" s="612"/>
    </row>
    <row r="36" spans="1:123" s="88" customFormat="1" ht="10.5">
      <c r="A36" s="608"/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8"/>
      <c r="BB36" s="608"/>
      <c r="BC36" s="608"/>
      <c r="BD36" s="608"/>
      <c r="BE36" s="608"/>
      <c r="BF36" s="608"/>
      <c r="BG36" s="610"/>
      <c r="BH36" s="591" t="s">
        <v>547</v>
      </c>
      <c r="BI36" s="592"/>
      <c r="BJ36" s="592"/>
      <c r="BK36" s="592"/>
      <c r="BL36" s="592"/>
      <c r="BM36" s="592"/>
      <c r="BN36" s="592"/>
      <c r="BO36" s="592"/>
      <c r="BP36" s="592"/>
      <c r="BQ36" s="593"/>
      <c r="BR36" s="591" t="s">
        <v>548</v>
      </c>
      <c r="BS36" s="592"/>
      <c r="BT36" s="592"/>
      <c r="BU36" s="592"/>
      <c r="BV36" s="592"/>
      <c r="BW36" s="592"/>
      <c r="BX36" s="592"/>
      <c r="BY36" s="592"/>
      <c r="BZ36" s="592"/>
      <c r="CA36" s="592"/>
      <c r="CB36" s="593"/>
      <c r="CC36" s="591" t="s">
        <v>547</v>
      </c>
      <c r="CD36" s="592"/>
      <c r="CE36" s="592"/>
      <c r="CF36" s="592"/>
      <c r="CG36" s="592"/>
      <c r="CH36" s="592"/>
      <c r="CI36" s="592"/>
      <c r="CJ36" s="592"/>
      <c r="CK36" s="592"/>
      <c r="CL36" s="593"/>
      <c r="CM36" s="594" t="s">
        <v>548</v>
      </c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91" t="s">
        <v>549</v>
      </c>
      <c r="CY36" s="592"/>
      <c r="CZ36" s="592"/>
      <c r="DA36" s="592"/>
      <c r="DB36" s="592"/>
      <c r="DC36" s="592"/>
      <c r="DD36" s="592"/>
      <c r="DE36" s="592"/>
      <c r="DF36" s="592"/>
      <c r="DG36" s="592"/>
      <c r="DH36" s="593"/>
      <c r="DI36" s="591" t="s">
        <v>64</v>
      </c>
      <c r="DJ36" s="592"/>
      <c r="DK36" s="592"/>
      <c r="DL36" s="592"/>
      <c r="DM36" s="592"/>
      <c r="DN36" s="592"/>
      <c r="DO36" s="592"/>
      <c r="DP36" s="592"/>
      <c r="DQ36" s="592"/>
      <c r="DR36" s="592"/>
      <c r="DS36" s="592"/>
    </row>
    <row r="37" spans="1:123" s="88" customFormat="1" ht="11.25" thickBot="1">
      <c r="A37" s="606">
        <v>1</v>
      </c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7"/>
      <c r="AF37" s="591">
        <v>2</v>
      </c>
      <c r="AG37" s="592"/>
      <c r="AH37" s="592"/>
      <c r="AI37" s="592"/>
      <c r="AJ37" s="592"/>
      <c r="AK37" s="593"/>
      <c r="AL37" s="591">
        <v>3</v>
      </c>
      <c r="AM37" s="592"/>
      <c r="AN37" s="592"/>
      <c r="AO37" s="592"/>
      <c r="AP37" s="592"/>
      <c r="AQ37" s="592"/>
      <c r="AR37" s="592"/>
      <c r="AS37" s="592"/>
      <c r="AT37" s="592"/>
      <c r="AU37" s="592"/>
      <c r="AV37" s="592"/>
      <c r="AW37" s="592"/>
      <c r="AX37" s="592"/>
      <c r="AY37" s="592"/>
      <c r="AZ37" s="593"/>
      <c r="BA37" s="591">
        <v>4</v>
      </c>
      <c r="BB37" s="592"/>
      <c r="BC37" s="592"/>
      <c r="BD37" s="592"/>
      <c r="BE37" s="592"/>
      <c r="BF37" s="592"/>
      <c r="BG37" s="593"/>
      <c r="BH37" s="594">
        <v>5</v>
      </c>
      <c r="BI37" s="594"/>
      <c r="BJ37" s="594"/>
      <c r="BK37" s="594"/>
      <c r="BL37" s="594"/>
      <c r="BM37" s="594"/>
      <c r="BN37" s="594"/>
      <c r="BO37" s="594"/>
      <c r="BP37" s="594"/>
      <c r="BQ37" s="594"/>
      <c r="BR37" s="594">
        <v>6</v>
      </c>
      <c r="BS37" s="594"/>
      <c r="BT37" s="594"/>
      <c r="BU37" s="594"/>
      <c r="BV37" s="594"/>
      <c r="BW37" s="594"/>
      <c r="BX37" s="594"/>
      <c r="BY37" s="594"/>
      <c r="BZ37" s="594"/>
      <c r="CA37" s="594"/>
      <c r="CB37" s="594"/>
      <c r="CC37" s="591">
        <v>7</v>
      </c>
      <c r="CD37" s="592"/>
      <c r="CE37" s="592"/>
      <c r="CF37" s="592"/>
      <c r="CG37" s="592"/>
      <c r="CH37" s="592"/>
      <c r="CI37" s="592"/>
      <c r="CJ37" s="592"/>
      <c r="CK37" s="592"/>
      <c r="CL37" s="593"/>
      <c r="CM37" s="594">
        <v>8</v>
      </c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95">
        <v>9</v>
      </c>
      <c r="CY37" s="595"/>
      <c r="CZ37" s="595"/>
      <c r="DA37" s="595"/>
      <c r="DB37" s="595"/>
      <c r="DC37" s="595"/>
      <c r="DD37" s="595"/>
      <c r="DE37" s="595"/>
      <c r="DF37" s="595"/>
      <c r="DG37" s="595"/>
      <c r="DH37" s="595"/>
      <c r="DI37" s="595">
        <v>10</v>
      </c>
      <c r="DJ37" s="595"/>
      <c r="DK37" s="595"/>
      <c r="DL37" s="595"/>
      <c r="DM37" s="595"/>
      <c r="DN37" s="595"/>
      <c r="DO37" s="595"/>
      <c r="DP37" s="595"/>
      <c r="DQ37" s="595"/>
      <c r="DR37" s="595"/>
      <c r="DS37" s="596"/>
    </row>
    <row r="38" spans="1:123" s="95" customFormat="1" ht="11.25" customHeight="1" hidden="1">
      <c r="A38" s="553" t="s">
        <v>178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4"/>
      <c r="AF38" s="544" t="s">
        <v>550</v>
      </c>
      <c r="AG38" s="545"/>
      <c r="AH38" s="545"/>
      <c r="AI38" s="545"/>
      <c r="AJ38" s="545"/>
      <c r="AK38" s="566"/>
      <c r="AL38" s="597" t="s">
        <v>96</v>
      </c>
      <c r="AM38" s="598"/>
      <c r="AN38" s="598"/>
      <c r="AO38" s="598"/>
      <c r="AP38" s="598"/>
      <c r="AQ38" s="598"/>
      <c r="AR38" s="598"/>
      <c r="AS38" s="598"/>
      <c r="AT38" s="598"/>
      <c r="AU38" s="598"/>
      <c r="AV38" s="598"/>
      <c r="AW38" s="598"/>
      <c r="AX38" s="598"/>
      <c r="AY38" s="598"/>
      <c r="AZ38" s="599"/>
      <c r="BA38" s="600"/>
      <c r="BB38" s="601"/>
      <c r="BC38" s="601"/>
      <c r="BD38" s="601"/>
      <c r="BE38" s="601"/>
      <c r="BF38" s="601"/>
      <c r="BG38" s="602"/>
      <c r="BH38" s="600"/>
      <c r="BI38" s="601"/>
      <c r="BJ38" s="601"/>
      <c r="BK38" s="601"/>
      <c r="BL38" s="601"/>
      <c r="BM38" s="601"/>
      <c r="BN38" s="601"/>
      <c r="BO38" s="601"/>
      <c r="BP38" s="601"/>
      <c r="BQ38" s="602"/>
      <c r="BR38" s="603"/>
      <c r="BS38" s="604"/>
      <c r="BT38" s="604"/>
      <c r="BU38" s="604"/>
      <c r="BV38" s="604"/>
      <c r="BW38" s="604"/>
      <c r="BX38" s="604"/>
      <c r="BY38" s="604"/>
      <c r="BZ38" s="604"/>
      <c r="CA38" s="604"/>
      <c r="CB38" s="605"/>
      <c r="CC38" s="575"/>
      <c r="CD38" s="576"/>
      <c r="CE38" s="576"/>
      <c r="CF38" s="576"/>
      <c r="CG38" s="576"/>
      <c r="CH38" s="576"/>
      <c r="CI38" s="576"/>
      <c r="CJ38" s="576"/>
      <c r="CK38" s="576"/>
      <c r="CL38" s="577"/>
      <c r="CM38" s="578"/>
      <c r="CN38" s="579"/>
      <c r="CO38" s="579"/>
      <c r="CP38" s="579"/>
      <c r="CQ38" s="579"/>
      <c r="CR38" s="579"/>
      <c r="CS38" s="579"/>
      <c r="CT38" s="579"/>
      <c r="CU38" s="579"/>
      <c r="CV38" s="579"/>
      <c r="CW38" s="580"/>
      <c r="CX38" s="578">
        <v>0</v>
      </c>
      <c r="CY38" s="579"/>
      <c r="CZ38" s="579"/>
      <c r="DA38" s="579"/>
      <c r="DB38" s="579"/>
      <c r="DC38" s="579"/>
      <c r="DD38" s="579"/>
      <c r="DE38" s="579"/>
      <c r="DF38" s="579"/>
      <c r="DG38" s="579"/>
      <c r="DH38" s="580"/>
      <c r="DI38" s="578"/>
      <c r="DJ38" s="579"/>
      <c r="DK38" s="579"/>
      <c r="DL38" s="579"/>
      <c r="DM38" s="579"/>
      <c r="DN38" s="579"/>
      <c r="DO38" s="579"/>
      <c r="DP38" s="579"/>
      <c r="DQ38" s="579"/>
      <c r="DR38" s="579"/>
      <c r="DS38" s="581"/>
    </row>
    <row r="39" spans="1:123" s="95" customFormat="1" ht="11.25" customHeight="1" hidden="1">
      <c r="A39" s="573"/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4"/>
      <c r="AF39" s="550"/>
      <c r="AG39" s="551"/>
      <c r="AH39" s="551"/>
      <c r="AI39" s="551"/>
      <c r="AJ39" s="551"/>
      <c r="AK39" s="568"/>
      <c r="AL39" s="582" t="s">
        <v>551</v>
      </c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4"/>
      <c r="BA39" s="585"/>
      <c r="BB39" s="586"/>
      <c r="BC39" s="586"/>
      <c r="BD39" s="586"/>
      <c r="BE39" s="586"/>
      <c r="BF39" s="586"/>
      <c r="BG39" s="587"/>
      <c r="BH39" s="588"/>
      <c r="BI39" s="588"/>
      <c r="BJ39" s="588"/>
      <c r="BK39" s="588"/>
      <c r="BL39" s="588"/>
      <c r="BM39" s="588"/>
      <c r="BN39" s="588"/>
      <c r="BO39" s="588"/>
      <c r="BP39" s="588"/>
      <c r="BQ39" s="588"/>
      <c r="BR39" s="589"/>
      <c r="BS39" s="571"/>
      <c r="BT39" s="571"/>
      <c r="BU39" s="571"/>
      <c r="BV39" s="571"/>
      <c r="BW39" s="571"/>
      <c r="BX39" s="571"/>
      <c r="BY39" s="571"/>
      <c r="BZ39" s="571"/>
      <c r="CA39" s="571"/>
      <c r="CB39" s="571"/>
      <c r="CC39" s="590"/>
      <c r="CD39" s="545"/>
      <c r="CE39" s="545"/>
      <c r="CF39" s="545"/>
      <c r="CG39" s="545"/>
      <c r="CH39" s="545"/>
      <c r="CI39" s="545"/>
      <c r="CJ39" s="545"/>
      <c r="CK39" s="545"/>
      <c r="CL39" s="566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I39" s="571">
        <v>0</v>
      </c>
      <c r="DJ39" s="571"/>
      <c r="DK39" s="571"/>
      <c r="DL39" s="571"/>
      <c r="DM39" s="571"/>
      <c r="DN39" s="571"/>
      <c r="DO39" s="571"/>
      <c r="DP39" s="571"/>
      <c r="DQ39" s="571"/>
      <c r="DR39" s="571"/>
      <c r="DS39" s="572"/>
    </row>
    <row r="40" spans="1:123" s="95" customFormat="1" ht="11.25" customHeight="1">
      <c r="A40" s="553" t="s">
        <v>172</v>
      </c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4"/>
      <c r="AF40" s="544" t="s">
        <v>552</v>
      </c>
      <c r="AG40" s="545"/>
      <c r="AH40" s="545"/>
      <c r="AI40" s="545"/>
      <c r="AJ40" s="545"/>
      <c r="AK40" s="545"/>
      <c r="AL40" s="523" t="s">
        <v>574</v>
      </c>
      <c r="AM40" s="524"/>
      <c r="AN40" s="524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7"/>
      <c r="CN40" s="507"/>
      <c r="CO40" s="507"/>
      <c r="CP40" s="507"/>
      <c r="CQ40" s="507"/>
      <c r="CR40" s="507"/>
      <c r="CS40" s="507"/>
      <c r="CT40" s="507"/>
      <c r="CU40" s="507"/>
      <c r="CV40" s="507"/>
      <c r="CW40" s="507"/>
      <c r="CX40" s="507">
        <v>0</v>
      </c>
      <c r="CY40" s="507"/>
      <c r="CZ40" s="507"/>
      <c r="DA40" s="507"/>
      <c r="DB40" s="507"/>
      <c r="DC40" s="507"/>
      <c r="DD40" s="507"/>
      <c r="DE40" s="507"/>
      <c r="DF40" s="507"/>
      <c r="DG40" s="507"/>
      <c r="DH40" s="507"/>
      <c r="DI40" s="507"/>
      <c r="DJ40" s="507"/>
      <c r="DK40" s="507"/>
      <c r="DL40" s="507"/>
      <c r="DM40" s="507"/>
      <c r="DN40" s="507"/>
      <c r="DO40" s="507"/>
      <c r="DP40" s="507"/>
      <c r="DQ40" s="507"/>
      <c r="DR40" s="507"/>
      <c r="DS40" s="508"/>
    </row>
    <row r="41" spans="1:123" s="95" customFormat="1" ht="11.25" customHeight="1" thickBot="1">
      <c r="A41" s="573"/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4"/>
      <c r="AF41" s="550"/>
      <c r="AG41" s="551"/>
      <c r="AH41" s="551"/>
      <c r="AI41" s="551"/>
      <c r="AJ41" s="551"/>
      <c r="AK41" s="551"/>
      <c r="AL41" s="500" t="s">
        <v>551</v>
      </c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3"/>
      <c r="BS41" s="503"/>
      <c r="BT41" s="503"/>
      <c r="BU41" s="503"/>
      <c r="BV41" s="503"/>
      <c r="BW41" s="503"/>
      <c r="BX41" s="503"/>
      <c r="BY41" s="503"/>
      <c r="BZ41" s="503"/>
      <c r="CA41" s="503"/>
      <c r="CB41" s="503"/>
      <c r="CC41" s="504"/>
      <c r="CD41" s="504"/>
      <c r="CE41" s="504"/>
      <c r="CF41" s="504"/>
      <c r="CG41" s="504"/>
      <c r="CH41" s="504"/>
      <c r="CI41" s="504"/>
      <c r="CJ41" s="504"/>
      <c r="CK41" s="504"/>
      <c r="CL41" s="504"/>
      <c r="CM41" s="503"/>
      <c r="CN41" s="503"/>
      <c r="CO41" s="503"/>
      <c r="CP41" s="503"/>
      <c r="CQ41" s="503"/>
      <c r="CR41" s="503"/>
      <c r="CS41" s="503"/>
      <c r="CT41" s="503"/>
      <c r="CU41" s="503"/>
      <c r="CV41" s="503"/>
      <c r="CW41" s="503"/>
      <c r="CX41" s="503"/>
      <c r="CY41" s="503"/>
      <c r="CZ41" s="503"/>
      <c r="DA41" s="503"/>
      <c r="DB41" s="503"/>
      <c r="DC41" s="503"/>
      <c r="DD41" s="503"/>
      <c r="DE41" s="503"/>
      <c r="DF41" s="503"/>
      <c r="DG41" s="503"/>
      <c r="DH41" s="503"/>
      <c r="DI41" s="503">
        <f>CX40</f>
        <v>0</v>
      </c>
      <c r="DJ41" s="503"/>
      <c r="DK41" s="503"/>
      <c r="DL41" s="503"/>
      <c r="DM41" s="503"/>
      <c r="DN41" s="503"/>
      <c r="DO41" s="503"/>
      <c r="DP41" s="503"/>
      <c r="DQ41" s="503"/>
      <c r="DR41" s="503"/>
      <c r="DS41" s="505"/>
    </row>
    <row r="42" spans="1:123" s="95" customFormat="1" ht="12.75" customHeight="1" hidden="1">
      <c r="A42" s="539" t="s">
        <v>176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63"/>
      <c r="AF42" s="544" t="s">
        <v>553</v>
      </c>
      <c r="AG42" s="545"/>
      <c r="AH42" s="545"/>
      <c r="AI42" s="545"/>
      <c r="AJ42" s="545"/>
      <c r="AK42" s="566"/>
      <c r="AL42" s="569" t="s">
        <v>96</v>
      </c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70"/>
      <c r="BO42" s="570"/>
      <c r="BP42" s="570"/>
      <c r="BQ42" s="570"/>
      <c r="BR42" s="562"/>
      <c r="BS42" s="562"/>
      <c r="BT42" s="562"/>
      <c r="BU42" s="562"/>
      <c r="BV42" s="562"/>
      <c r="BW42" s="562"/>
      <c r="BX42" s="562"/>
      <c r="BY42" s="562"/>
      <c r="BZ42" s="562"/>
      <c r="CA42" s="562"/>
      <c r="CB42" s="562"/>
      <c r="CC42" s="561"/>
      <c r="CD42" s="561"/>
      <c r="CE42" s="561"/>
      <c r="CF42" s="561"/>
      <c r="CG42" s="561"/>
      <c r="CH42" s="561"/>
      <c r="CI42" s="561"/>
      <c r="CJ42" s="561"/>
      <c r="CK42" s="561"/>
      <c r="CL42" s="561"/>
      <c r="CM42" s="562"/>
      <c r="CN42" s="562"/>
      <c r="CO42" s="562"/>
      <c r="CP42" s="562"/>
      <c r="CQ42" s="562"/>
      <c r="CR42" s="562"/>
      <c r="CS42" s="562"/>
      <c r="CT42" s="562"/>
      <c r="CU42" s="562"/>
      <c r="CV42" s="562"/>
      <c r="CW42" s="562"/>
      <c r="CX42" s="562">
        <v>0</v>
      </c>
      <c r="CY42" s="562"/>
      <c r="CZ42" s="562"/>
      <c r="DA42" s="562"/>
      <c r="DB42" s="562"/>
      <c r="DC42" s="562"/>
      <c r="DD42" s="562"/>
      <c r="DE42" s="562"/>
      <c r="DF42" s="562"/>
      <c r="DG42" s="562"/>
      <c r="DH42" s="562"/>
      <c r="DI42" s="562"/>
      <c r="DJ42" s="562"/>
      <c r="DK42" s="562"/>
      <c r="DL42" s="562"/>
      <c r="DM42" s="562"/>
      <c r="DN42" s="562"/>
      <c r="DO42" s="562"/>
      <c r="DP42" s="562"/>
      <c r="DQ42" s="562"/>
      <c r="DR42" s="562"/>
      <c r="DS42" s="562"/>
    </row>
    <row r="43" spans="1:123" s="95" customFormat="1" ht="12.75" customHeight="1" hidden="1">
      <c r="A43" s="541"/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64"/>
      <c r="AF43" s="547"/>
      <c r="AG43" s="548"/>
      <c r="AH43" s="548"/>
      <c r="AI43" s="548"/>
      <c r="AJ43" s="548"/>
      <c r="AK43" s="567"/>
      <c r="AL43" s="510" t="s">
        <v>554</v>
      </c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512"/>
      <c r="CD43" s="512"/>
      <c r="CE43" s="512"/>
      <c r="CF43" s="512"/>
      <c r="CG43" s="512"/>
      <c r="CH43" s="512"/>
      <c r="CI43" s="512"/>
      <c r="CJ43" s="512"/>
      <c r="CK43" s="512"/>
      <c r="CL43" s="512"/>
      <c r="CM43" s="498"/>
      <c r="CN43" s="498"/>
      <c r="CO43" s="498"/>
      <c r="CP43" s="498"/>
      <c r="CQ43" s="498"/>
      <c r="CR43" s="498"/>
      <c r="CS43" s="498"/>
      <c r="CT43" s="498"/>
      <c r="CU43" s="498"/>
      <c r="CV43" s="498"/>
      <c r="CW43" s="498"/>
      <c r="CX43" s="498"/>
      <c r="CY43" s="498"/>
      <c r="CZ43" s="498"/>
      <c r="DA43" s="498"/>
      <c r="DB43" s="498"/>
      <c r="DC43" s="498"/>
      <c r="DD43" s="498"/>
      <c r="DE43" s="498"/>
      <c r="DF43" s="498"/>
      <c r="DG43" s="498"/>
      <c r="DH43" s="498"/>
      <c r="DI43" s="498">
        <v>0</v>
      </c>
      <c r="DJ43" s="498"/>
      <c r="DK43" s="498"/>
      <c r="DL43" s="498"/>
      <c r="DM43" s="498"/>
      <c r="DN43" s="498"/>
      <c r="DO43" s="498"/>
      <c r="DP43" s="498"/>
      <c r="DQ43" s="498"/>
      <c r="DR43" s="498"/>
      <c r="DS43" s="498"/>
    </row>
    <row r="44" spans="1:123" s="95" customFormat="1" ht="12.75" customHeight="1" hidden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65"/>
      <c r="AF44" s="550"/>
      <c r="AG44" s="551"/>
      <c r="AH44" s="551"/>
      <c r="AI44" s="551"/>
      <c r="AJ44" s="551"/>
      <c r="AK44" s="568"/>
      <c r="AL44" s="557" t="s">
        <v>551</v>
      </c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  <c r="BA44" s="558"/>
      <c r="BB44" s="558"/>
      <c r="BC44" s="558"/>
      <c r="BD44" s="558"/>
      <c r="BE44" s="558"/>
      <c r="BF44" s="558"/>
      <c r="BG44" s="558"/>
      <c r="BH44" s="558"/>
      <c r="BI44" s="558"/>
      <c r="BJ44" s="558"/>
      <c r="BK44" s="558"/>
      <c r="BL44" s="558"/>
      <c r="BM44" s="558"/>
      <c r="BN44" s="558"/>
      <c r="BO44" s="558"/>
      <c r="BP44" s="558"/>
      <c r="BQ44" s="558"/>
      <c r="BR44" s="559"/>
      <c r="BS44" s="559"/>
      <c r="BT44" s="559"/>
      <c r="BU44" s="559"/>
      <c r="BV44" s="559"/>
      <c r="BW44" s="559"/>
      <c r="BX44" s="559"/>
      <c r="BY44" s="559"/>
      <c r="BZ44" s="559"/>
      <c r="CA44" s="559"/>
      <c r="CB44" s="559"/>
      <c r="CC44" s="560"/>
      <c r="CD44" s="560"/>
      <c r="CE44" s="560"/>
      <c r="CF44" s="560"/>
      <c r="CG44" s="560"/>
      <c r="CH44" s="560"/>
      <c r="CI44" s="560"/>
      <c r="CJ44" s="560"/>
      <c r="CK44" s="560"/>
      <c r="CL44" s="560"/>
      <c r="CM44" s="559"/>
      <c r="CN44" s="559"/>
      <c r="CO44" s="559"/>
      <c r="CP44" s="559"/>
      <c r="CQ44" s="559"/>
      <c r="CR44" s="559"/>
      <c r="CS44" s="559"/>
      <c r="CT44" s="559"/>
      <c r="CU44" s="559"/>
      <c r="CV44" s="559"/>
      <c r="CW44" s="559"/>
      <c r="CX44" s="559"/>
      <c r="CY44" s="559"/>
      <c r="CZ44" s="559"/>
      <c r="DA44" s="559"/>
      <c r="DB44" s="559"/>
      <c r="DC44" s="559"/>
      <c r="DD44" s="559"/>
      <c r="DE44" s="559"/>
      <c r="DF44" s="559"/>
      <c r="DG44" s="559"/>
      <c r="DH44" s="559"/>
      <c r="DI44" s="559">
        <v>0</v>
      </c>
      <c r="DJ44" s="559"/>
      <c r="DK44" s="559"/>
      <c r="DL44" s="559"/>
      <c r="DM44" s="559"/>
      <c r="DN44" s="559"/>
      <c r="DO44" s="559"/>
      <c r="DP44" s="559"/>
      <c r="DQ44" s="559"/>
      <c r="DR44" s="559"/>
      <c r="DS44" s="559"/>
    </row>
    <row r="45" spans="1:123" s="95" customFormat="1" ht="12" customHeight="1">
      <c r="A45" s="553" t="s">
        <v>174</v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4"/>
      <c r="AF45" s="544" t="s">
        <v>555</v>
      </c>
      <c r="AG45" s="545"/>
      <c r="AH45" s="545"/>
      <c r="AI45" s="545"/>
      <c r="AJ45" s="545"/>
      <c r="AK45" s="545"/>
      <c r="AL45" s="523" t="s">
        <v>574</v>
      </c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>
        <v>200000</v>
      </c>
      <c r="CY45" s="507"/>
      <c r="CZ45" s="507"/>
      <c r="DA45" s="507"/>
      <c r="DB45" s="507"/>
      <c r="DC45" s="507"/>
      <c r="DD45" s="507"/>
      <c r="DE45" s="507"/>
      <c r="DF45" s="507"/>
      <c r="DG45" s="507"/>
      <c r="DH45" s="507"/>
      <c r="DI45" s="507"/>
      <c r="DJ45" s="507"/>
      <c r="DK45" s="507"/>
      <c r="DL45" s="507"/>
      <c r="DM45" s="507"/>
      <c r="DN45" s="507"/>
      <c r="DO45" s="507"/>
      <c r="DP45" s="507"/>
      <c r="DQ45" s="507"/>
      <c r="DR45" s="507"/>
      <c r="DS45" s="508"/>
    </row>
    <row r="46" spans="1:123" s="95" customFormat="1" ht="12.75" customHeight="1" thickBot="1">
      <c r="A46" s="555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6"/>
      <c r="AF46" s="547"/>
      <c r="AG46" s="548"/>
      <c r="AH46" s="548"/>
      <c r="AI46" s="548"/>
      <c r="AJ46" s="548"/>
      <c r="AK46" s="548"/>
      <c r="AL46" s="500" t="s">
        <v>554</v>
      </c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3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504"/>
      <c r="CD46" s="504"/>
      <c r="CE46" s="504"/>
      <c r="CF46" s="504"/>
      <c r="CG46" s="504"/>
      <c r="CH46" s="504"/>
      <c r="CI46" s="504"/>
      <c r="CJ46" s="504"/>
      <c r="CK46" s="504"/>
      <c r="CL46" s="504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3"/>
      <c r="DA46" s="503"/>
      <c r="DB46" s="503"/>
      <c r="DC46" s="503"/>
      <c r="DD46" s="503"/>
      <c r="DE46" s="503"/>
      <c r="DF46" s="503"/>
      <c r="DG46" s="503"/>
      <c r="DH46" s="503"/>
      <c r="DI46" s="503">
        <v>200000</v>
      </c>
      <c r="DJ46" s="503"/>
      <c r="DK46" s="503"/>
      <c r="DL46" s="503"/>
      <c r="DM46" s="503"/>
      <c r="DN46" s="503"/>
      <c r="DO46" s="503"/>
      <c r="DP46" s="503"/>
      <c r="DQ46" s="503"/>
      <c r="DR46" s="503"/>
      <c r="DS46" s="505"/>
    </row>
    <row r="47" spans="1:123" s="95" customFormat="1" ht="11.25" customHeight="1">
      <c r="A47" s="538" t="s">
        <v>250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44" t="s">
        <v>556</v>
      </c>
      <c r="AG47" s="545"/>
      <c r="AH47" s="545"/>
      <c r="AI47" s="545"/>
      <c r="AJ47" s="545"/>
      <c r="AK47" s="546"/>
      <c r="AL47" s="523" t="s">
        <v>574</v>
      </c>
      <c r="AM47" s="524"/>
      <c r="AN47" s="524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07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7"/>
      <c r="CN47" s="507"/>
      <c r="CO47" s="507"/>
      <c r="CP47" s="507"/>
      <c r="CQ47" s="507"/>
      <c r="CR47" s="507"/>
      <c r="CS47" s="507"/>
      <c r="CT47" s="507"/>
      <c r="CU47" s="507"/>
      <c r="CV47" s="507"/>
      <c r="CW47" s="507"/>
      <c r="CX47" s="507">
        <v>0</v>
      </c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I47" s="507"/>
      <c r="DJ47" s="507"/>
      <c r="DK47" s="507"/>
      <c r="DL47" s="507"/>
      <c r="DM47" s="507"/>
      <c r="DN47" s="507"/>
      <c r="DO47" s="507"/>
      <c r="DP47" s="507"/>
      <c r="DQ47" s="507"/>
      <c r="DR47" s="507"/>
      <c r="DS47" s="508"/>
    </row>
    <row r="48" spans="1:123" s="95" customFormat="1" ht="11.25" customHeight="1">
      <c r="A48" s="540"/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547"/>
      <c r="AG48" s="548"/>
      <c r="AH48" s="548"/>
      <c r="AI48" s="548"/>
      <c r="AJ48" s="548"/>
      <c r="AK48" s="549"/>
      <c r="AL48" s="509" t="s">
        <v>554</v>
      </c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498"/>
      <c r="BS48" s="498"/>
      <c r="BT48" s="498"/>
      <c r="BU48" s="498"/>
      <c r="BV48" s="498"/>
      <c r="BW48" s="498"/>
      <c r="BX48" s="498"/>
      <c r="BY48" s="498"/>
      <c r="BZ48" s="498"/>
      <c r="CA48" s="498"/>
      <c r="CB48" s="498"/>
      <c r="CC48" s="512"/>
      <c r="CD48" s="512"/>
      <c r="CE48" s="512"/>
      <c r="CF48" s="512"/>
      <c r="CG48" s="512"/>
      <c r="CH48" s="512"/>
      <c r="CI48" s="512"/>
      <c r="CJ48" s="512"/>
      <c r="CK48" s="512"/>
      <c r="CL48" s="512"/>
      <c r="CM48" s="498"/>
      <c r="CN48" s="498"/>
      <c r="CO48" s="498"/>
      <c r="CP48" s="498"/>
      <c r="CQ48" s="498"/>
      <c r="CR48" s="498"/>
      <c r="CS48" s="498"/>
      <c r="CT48" s="498"/>
      <c r="CU48" s="498"/>
      <c r="CV48" s="498"/>
      <c r="CW48" s="498"/>
      <c r="CX48" s="498"/>
      <c r="CY48" s="498"/>
      <c r="CZ48" s="498"/>
      <c r="DA48" s="498"/>
      <c r="DB48" s="498"/>
      <c r="DC48" s="498"/>
      <c r="DD48" s="498"/>
      <c r="DE48" s="498"/>
      <c r="DF48" s="498"/>
      <c r="DG48" s="498"/>
      <c r="DH48" s="498"/>
      <c r="DI48" s="498">
        <v>0</v>
      </c>
      <c r="DJ48" s="498"/>
      <c r="DK48" s="498"/>
      <c r="DL48" s="498"/>
      <c r="DM48" s="498"/>
      <c r="DN48" s="498"/>
      <c r="DO48" s="498"/>
      <c r="DP48" s="498"/>
      <c r="DQ48" s="498"/>
      <c r="DR48" s="498"/>
      <c r="DS48" s="499"/>
    </row>
    <row r="49" spans="1:123" s="95" customFormat="1" ht="11.25" customHeight="1">
      <c r="A49" s="540"/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7"/>
      <c r="AG49" s="548"/>
      <c r="AH49" s="548"/>
      <c r="AI49" s="548"/>
      <c r="AJ49" s="548"/>
      <c r="AK49" s="549"/>
      <c r="AL49" s="509" t="s">
        <v>551</v>
      </c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1"/>
      <c r="BB49" s="511"/>
      <c r="BC49" s="511"/>
      <c r="BD49" s="511"/>
      <c r="BE49" s="511"/>
      <c r="BF49" s="511"/>
      <c r="BG49" s="511"/>
      <c r="BH49" s="511"/>
      <c r="BI49" s="511"/>
      <c r="BJ49" s="511"/>
      <c r="BK49" s="511"/>
      <c r="BL49" s="511"/>
      <c r="BM49" s="511"/>
      <c r="BN49" s="511"/>
      <c r="BO49" s="511"/>
      <c r="BP49" s="511"/>
      <c r="BQ49" s="511"/>
      <c r="BR49" s="498"/>
      <c r="BS49" s="498"/>
      <c r="BT49" s="498"/>
      <c r="BU49" s="498"/>
      <c r="BV49" s="498"/>
      <c r="BW49" s="498"/>
      <c r="BX49" s="498"/>
      <c r="BY49" s="498"/>
      <c r="BZ49" s="498"/>
      <c r="CA49" s="498"/>
      <c r="CB49" s="498"/>
      <c r="CC49" s="512"/>
      <c r="CD49" s="512"/>
      <c r="CE49" s="512"/>
      <c r="CF49" s="512"/>
      <c r="CG49" s="512"/>
      <c r="CH49" s="512"/>
      <c r="CI49" s="512"/>
      <c r="CJ49" s="512"/>
      <c r="CK49" s="512"/>
      <c r="CL49" s="512"/>
      <c r="CM49" s="498"/>
      <c r="CN49" s="498"/>
      <c r="CO49" s="498"/>
      <c r="CP49" s="498"/>
      <c r="CQ49" s="498"/>
      <c r="CR49" s="498"/>
      <c r="CS49" s="498"/>
      <c r="CT49" s="498"/>
      <c r="CU49" s="498"/>
      <c r="CV49" s="498"/>
      <c r="CW49" s="498"/>
      <c r="CX49" s="498"/>
      <c r="CY49" s="498"/>
      <c r="CZ49" s="498"/>
      <c r="DA49" s="498"/>
      <c r="DB49" s="498"/>
      <c r="DC49" s="498"/>
      <c r="DD49" s="498"/>
      <c r="DE49" s="498"/>
      <c r="DF49" s="498"/>
      <c r="DG49" s="498"/>
      <c r="DH49" s="498"/>
      <c r="DI49" s="498">
        <v>0</v>
      </c>
      <c r="DJ49" s="498"/>
      <c r="DK49" s="498"/>
      <c r="DL49" s="498"/>
      <c r="DM49" s="498"/>
      <c r="DN49" s="498"/>
      <c r="DO49" s="498"/>
      <c r="DP49" s="498"/>
      <c r="DQ49" s="498"/>
      <c r="DR49" s="498"/>
      <c r="DS49" s="499"/>
    </row>
    <row r="50" spans="1:123" s="95" customFormat="1" ht="11.25" customHeight="1" thickBot="1">
      <c r="A50" s="542"/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50"/>
      <c r="AG50" s="551"/>
      <c r="AH50" s="551"/>
      <c r="AI50" s="551"/>
      <c r="AJ50" s="551"/>
      <c r="AK50" s="552"/>
      <c r="AL50" s="500" t="s">
        <v>126</v>
      </c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3"/>
      <c r="BS50" s="503"/>
      <c r="BT50" s="503"/>
      <c r="BU50" s="503"/>
      <c r="BV50" s="503"/>
      <c r="BW50" s="503"/>
      <c r="BX50" s="503"/>
      <c r="BY50" s="503"/>
      <c r="BZ50" s="503"/>
      <c r="CA50" s="503"/>
      <c r="CB50" s="503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3"/>
      <c r="CN50" s="503"/>
      <c r="CO50" s="503"/>
      <c r="CP50" s="503"/>
      <c r="CQ50" s="503"/>
      <c r="CR50" s="503"/>
      <c r="CS50" s="503"/>
      <c r="CT50" s="503"/>
      <c r="CU50" s="503"/>
      <c r="CV50" s="503"/>
      <c r="CW50" s="503"/>
      <c r="CX50" s="503"/>
      <c r="CY50" s="503"/>
      <c r="CZ50" s="503"/>
      <c r="DA50" s="503"/>
      <c r="DB50" s="503"/>
      <c r="DC50" s="503"/>
      <c r="DD50" s="503"/>
      <c r="DE50" s="503"/>
      <c r="DF50" s="503"/>
      <c r="DG50" s="503"/>
      <c r="DH50" s="503"/>
      <c r="DI50" s="504">
        <v>0</v>
      </c>
      <c r="DJ50" s="504"/>
      <c r="DK50" s="504"/>
      <c r="DL50" s="504"/>
      <c r="DM50" s="504"/>
      <c r="DN50" s="504"/>
      <c r="DO50" s="504"/>
      <c r="DP50" s="504"/>
      <c r="DQ50" s="504"/>
      <c r="DR50" s="504"/>
      <c r="DS50" s="537"/>
    </row>
    <row r="51" spans="1:123" s="95" customFormat="1" ht="11.25" customHeight="1" thickBot="1">
      <c r="A51" s="526" t="s">
        <v>182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7"/>
      <c r="AF51" s="528" t="s">
        <v>557</v>
      </c>
      <c r="AG51" s="529"/>
      <c r="AH51" s="529"/>
      <c r="AI51" s="529"/>
      <c r="AJ51" s="529"/>
      <c r="AK51" s="530"/>
      <c r="AL51" s="523"/>
      <c r="AM51" s="524"/>
      <c r="AN51" s="524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5"/>
      <c r="BB51" s="525"/>
      <c r="BC51" s="525"/>
      <c r="BD51" s="525"/>
      <c r="BE51" s="525"/>
      <c r="BF51" s="525"/>
      <c r="BG51" s="525"/>
      <c r="BH51" s="525" t="s">
        <v>181</v>
      </c>
      <c r="BI51" s="525"/>
      <c r="BJ51" s="525"/>
      <c r="BK51" s="525"/>
      <c r="BL51" s="525"/>
      <c r="BM51" s="525"/>
      <c r="BN51" s="525"/>
      <c r="BO51" s="525"/>
      <c r="BP51" s="525"/>
      <c r="BQ51" s="525"/>
      <c r="BR51" s="507">
        <v>41644.83</v>
      </c>
      <c r="BS51" s="507"/>
      <c r="BT51" s="507"/>
      <c r="BU51" s="507"/>
      <c r="BV51" s="507"/>
      <c r="BW51" s="507"/>
      <c r="BX51" s="507"/>
      <c r="BY51" s="507"/>
      <c r="BZ51" s="507"/>
      <c r="CA51" s="507"/>
      <c r="CB51" s="507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7"/>
      <c r="CN51" s="507"/>
      <c r="CO51" s="507"/>
      <c r="CP51" s="507"/>
      <c r="CQ51" s="507"/>
      <c r="CR51" s="507"/>
      <c r="CS51" s="507"/>
      <c r="CT51" s="507"/>
      <c r="CU51" s="507"/>
      <c r="CV51" s="507"/>
      <c r="CW51" s="507"/>
      <c r="CX51" s="507"/>
      <c r="CY51" s="507"/>
      <c r="CZ51" s="507"/>
      <c r="DA51" s="507"/>
      <c r="DB51" s="507"/>
      <c r="DC51" s="507"/>
      <c r="DD51" s="507"/>
      <c r="DE51" s="507"/>
      <c r="DF51" s="507"/>
      <c r="DG51" s="507"/>
      <c r="DH51" s="507"/>
      <c r="DI51" s="507"/>
      <c r="DJ51" s="507"/>
      <c r="DK51" s="507"/>
      <c r="DL51" s="507"/>
      <c r="DM51" s="507"/>
      <c r="DN51" s="507"/>
      <c r="DO51" s="507"/>
      <c r="DP51" s="507"/>
      <c r="DQ51" s="507"/>
      <c r="DR51" s="507"/>
      <c r="DS51" s="508"/>
    </row>
    <row r="52" spans="1:123" s="95" customFormat="1" ht="11.25" customHeight="1">
      <c r="A52" s="526"/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7"/>
      <c r="AF52" s="531"/>
      <c r="AG52" s="532"/>
      <c r="AH52" s="532"/>
      <c r="AI52" s="532"/>
      <c r="AJ52" s="532"/>
      <c r="AK52" s="533"/>
      <c r="AL52" s="523" t="s">
        <v>574</v>
      </c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11"/>
      <c r="BB52" s="511"/>
      <c r="BC52" s="511"/>
      <c r="BD52" s="511"/>
      <c r="BE52" s="511"/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11"/>
      <c r="BQ52" s="511"/>
      <c r="BR52" s="498"/>
      <c r="BS52" s="498"/>
      <c r="BT52" s="498"/>
      <c r="BU52" s="498"/>
      <c r="BV52" s="498"/>
      <c r="BW52" s="498"/>
      <c r="BX52" s="498"/>
      <c r="BY52" s="498"/>
      <c r="BZ52" s="498"/>
      <c r="CA52" s="498"/>
      <c r="CB52" s="498"/>
      <c r="CC52" s="512"/>
      <c r="CD52" s="512"/>
      <c r="CE52" s="512"/>
      <c r="CF52" s="512"/>
      <c r="CG52" s="512"/>
      <c r="CH52" s="512"/>
      <c r="CI52" s="512"/>
      <c r="CJ52" s="512"/>
      <c r="CK52" s="512"/>
      <c r="CL52" s="512"/>
      <c r="CM52" s="498"/>
      <c r="CN52" s="498"/>
      <c r="CO52" s="498"/>
      <c r="CP52" s="498"/>
      <c r="CQ52" s="498"/>
      <c r="CR52" s="498"/>
      <c r="CS52" s="498"/>
      <c r="CT52" s="498"/>
      <c r="CU52" s="498"/>
      <c r="CV52" s="498"/>
      <c r="CW52" s="498"/>
      <c r="CX52" s="498">
        <v>667505</v>
      </c>
      <c r="CY52" s="498"/>
      <c r="CZ52" s="498"/>
      <c r="DA52" s="498"/>
      <c r="DB52" s="498"/>
      <c r="DC52" s="498"/>
      <c r="DD52" s="498"/>
      <c r="DE52" s="498"/>
      <c r="DF52" s="498"/>
      <c r="DG52" s="498"/>
      <c r="DH52" s="498"/>
      <c r="DI52" s="498"/>
      <c r="DJ52" s="498"/>
      <c r="DK52" s="498"/>
      <c r="DL52" s="498"/>
      <c r="DM52" s="498"/>
      <c r="DN52" s="498"/>
      <c r="DO52" s="498"/>
      <c r="DP52" s="498"/>
      <c r="DQ52" s="498"/>
      <c r="DR52" s="498"/>
      <c r="DS52" s="499"/>
    </row>
    <row r="53" spans="1:123" s="95" customFormat="1" ht="11.25" customHeight="1" thickBot="1">
      <c r="A53" s="526"/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7"/>
      <c r="AF53" s="534"/>
      <c r="AG53" s="535"/>
      <c r="AH53" s="535"/>
      <c r="AI53" s="535"/>
      <c r="AJ53" s="535"/>
      <c r="AK53" s="536"/>
      <c r="AL53" s="500" t="s">
        <v>551</v>
      </c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502"/>
      <c r="BQ53" s="502"/>
      <c r="BR53" s="503"/>
      <c r="BS53" s="503"/>
      <c r="BT53" s="503"/>
      <c r="BU53" s="503"/>
      <c r="BV53" s="503"/>
      <c r="BW53" s="503"/>
      <c r="BX53" s="503"/>
      <c r="BY53" s="503"/>
      <c r="BZ53" s="503"/>
      <c r="CA53" s="503"/>
      <c r="CB53" s="503"/>
      <c r="CC53" s="504"/>
      <c r="CD53" s="504"/>
      <c r="CE53" s="504"/>
      <c r="CF53" s="504"/>
      <c r="CG53" s="504"/>
      <c r="CH53" s="504"/>
      <c r="CI53" s="504"/>
      <c r="CJ53" s="504"/>
      <c r="CK53" s="504"/>
      <c r="CL53" s="504"/>
      <c r="CM53" s="503"/>
      <c r="CN53" s="503"/>
      <c r="CO53" s="503"/>
      <c r="CP53" s="503"/>
      <c r="CQ53" s="503"/>
      <c r="CR53" s="503"/>
      <c r="CS53" s="503"/>
      <c r="CT53" s="503"/>
      <c r="CU53" s="503"/>
      <c r="CV53" s="503"/>
      <c r="CW53" s="503"/>
      <c r="CX53" s="503"/>
      <c r="CY53" s="503"/>
      <c r="CZ53" s="503"/>
      <c r="DA53" s="503"/>
      <c r="DB53" s="503"/>
      <c r="DC53" s="503"/>
      <c r="DD53" s="503"/>
      <c r="DE53" s="503"/>
      <c r="DF53" s="503"/>
      <c r="DG53" s="503"/>
      <c r="DH53" s="503"/>
      <c r="DI53" s="503">
        <f>CX52+BR51</f>
        <v>709149.83</v>
      </c>
      <c r="DJ53" s="503"/>
      <c r="DK53" s="503"/>
      <c r="DL53" s="503"/>
      <c r="DM53" s="503"/>
      <c r="DN53" s="503"/>
      <c r="DO53" s="503"/>
      <c r="DP53" s="503"/>
      <c r="DQ53" s="503"/>
      <c r="DR53" s="503"/>
      <c r="DS53" s="505"/>
    </row>
    <row r="54" spans="1:123" s="95" customFormat="1" ht="12" customHeight="1">
      <c r="A54" s="513" t="s">
        <v>558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4"/>
      <c r="AF54" s="519" t="s">
        <v>559</v>
      </c>
      <c r="AG54" s="520"/>
      <c r="AH54" s="520"/>
      <c r="AI54" s="520"/>
      <c r="AJ54" s="520"/>
      <c r="AK54" s="520"/>
      <c r="AL54" s="523" t="s">
        <v>574</v>
      </c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07"/>
      <c r="BS54" s="507"/>
      <c r="BT54" s="507"/>
      <c r="BU54" s="507"/>
      <c r="BV54" s="507"/>
      <c r="BW54" s="507"/>
      <c r="BX54" s="507"/>
      <c r="BY54" s="507"/>
      <c r="BZ54" s="507"/>
      <c r="CA54" s="507"/>
      <c r="CB54" s="507"/>
      <c r="CC54" s="506"/>
      <c r="CD54" s="506"/>
      <c r="CE54" s="506"/>
      <c r="CF54" s="506"/>
      <c r="CG54" s="506"/>
      <c r="CH54" s="506"/>
      <c r="CI54" s="506"/>
      <c r="CJ54" s="506"/>
      <c r="CK54" s="506"/>
      <c r="CL54" s="506"/>
      <c r="CM54" s="507"/>
      <c r="CN54" s="507"/>
      <c r="CO54" s="507"/>
      <c r="CP54" s="507"/>
      <c r="CQ54" s="507"/>
      <c r="CR54" s="507"/>
      <c r="CS54" s="507"/>
      <c r="CT54" s="507"/>
      <c r="CU54" s="507"/>
      <c r="CV54" s="507"/>
      <c r="CW54" s="507"/>
      <c r="CX54" s="507">
        <v>0</v>
      </c>
      <c r="CY54" s="507"/>
      <c r="CZ54" s="507"/>
      <c r="DA54" s="507"/>
      <c r="DB54" s="507"/>
      <c r="DC54" s="507"/>
      <c r="DD54" s="507"/>
      <c r="DE54" s="507"/>
      <c r="DF54" s="507"/>
      <c r="DG54" s="507"/>
      <c r="DH54" s="507"/>
      <c r="DI54" s="507"/>
      <c r="DJ54" s="507"/>
      <c r="DK54" s="507"/>
      <c r="DL54" s="507"/>
      <c r="DM54" s="507"/>
      <c r="DN54" s="507"/>
      <c r="DO54" s="507"/>
      <c r="DP54" s="507"/>
      <c r="DQ54" s="507"/>
      <c r="DR54" s="507"/>
      <c r="DS54" s="508"/>
    </row>
    <row r="55" spans="1:123" s="95" customFormat="1" ht="12" customHeight="1">
      <c r="A55" s="515"/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6"/>
      <c r="AF55" s="519"/>
      <c r="AG55" s="520"/>
      <c r="AH55" s="520"/>
      <c r="AI55" s="520"/>
      <c r="AJ55" s="520"/>
      <c r="AK55" s="520"/>
      <c r="AL55" s="509" t="s">
        <v>126</v>
      </c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1"/>
      <c r="BB55" s="511"/>
      <c r="BC55" s="511"/>
      <c r="BD55" s="511"/>
      <c r="BE55" s="511"/>
      <c r="BF55" s="511"/>
      <c r="BG55" s="511"/>
      <c r="BH55" s="511"/>
      <c r="BI55" s="511"/>
      <c r="BJ55" s="511"/>
      <c r="BK55" s="511"/>
      <c r="BL55" s="511"/>
      <c r="BM55" s="511"/>
      <c r="BN55" s="511"/>
      <c r="BO55" s="511"/>
      <c r="BP55" s="511"/>
      <c r="BQ55" s="511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512"/>
      <c r="CD55" s="512"/>
      <c r="CE55" s="512"/>
      <c r="CF55" s="512"/>
      <c r="CG55" s="512"/>
      <c r="CH55" s="512"/>
      <c r="CI55" s="512"/>
      <c r="CJ55" s="512"/>
      <c r="CK55" s="512"/>
      <c r="CL55" s="512"/>
      <c r="CM55" s="498"/>
      <c r="CN55" s="498"/>
      <c r="CO55" s="498"/>
      <c r="CP55" s="498"/>
      <c r="CQ55" s="498"/>
      <c r="CR55" s="498"/>
      <c r="CS55" s="498"/>
      <c r="CT55" s="498"/>
      <c r="CU55" s="498"/>
      <c r="CV55" s="498"/>
      <c r="CW55" s="498"/>
      <c r="CX55" s="498"/>
      <c r="CY55" s="498"/>
      <c r="CZ55" s="498"/>
      <c r="DA55" s="498"/>
      <c r="DB55" s="498"/>
      <c r="DC55" s="498"/>
      <c r="DD55" s="498"/>
      <c r="DE55" s="498"/>
      <c r="DF55" s="498"/>
      <c r="DG55" s="498"/>
      <c r="DH55" s="498"/>
      <c r="DI55" s="498">
        <v>0</v>
      </c>
      <c r="DJ55" s="498"/>
      <c r="DK55" s="498"/>
      <c r="DL55" s="498"/>
      <c r="DM55" s="498"/>
      <c r="DN55" s="498"/>
      <c r="DO55" s="498"/>
      <c r="DP55" s="498"/>
      <c r="DQ55" s="498"/>
      <c r="DR55" s="498"/>
      <c r="DS55" s="499"/>
    </row>
    <row r="56" spans="1:123" s="95" customFormat="1" ht="12" customHeight="1" thickBot="1">
      <c r="A56" s="517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8"/>
      <c r="AF56" s="521"/>
      <c r="AG56" s="522"/>
      <c r="AH56" s="522"/>
      <c r="AI56" s="522"/>
      <c r="AJ56" s="522"/>
      <c r="AK56" s="522"/>
      <c r="AL56" s="500" t="s">
        <v>554</v>
      </c>
      <c r="AM56" s="501"/>
      <c r="AN56" s="501"/>
      <c r="AO56" s="501"/>
      <c r="AP56" s="501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2"/>
      <c r="BB56" s="502"/>
      <c r="BC56" s="502"/>
      <c r="BD56" s="502"/>
      <c r="BE56" s="502"/>
      <c r="BF56" s="502"/>
      <c r="BG56" s="502"/>
      <c r="BH56" s="502"/>
      <c r="BI56" s="502"/>
      <c r="BJ56" s="502"/>
      <c r="BK56" s="502"/>
      <c r="BL56" s="502"/>
      <c r="BM56" s="502"/>
      <c r="BN56" s="502"/>
      <c r="BO56" s="502"/>
      <c r="BP56" s="502"/>
      <c r="BQ56" s="502"/>
      <c r="BR56" s="503"/>
      <c r="BS56" s="503"/>
      <c r="BT56" s="503"/>
      <c r="BU56" s="503"/>
      <c r="BV56" s="503"/>
      <c r="BW56" s="503"/>
      <c r="BX56" s="503"/>
      <c r="BY56" s="503"/>
      <c r="BZ56" s="503"/>
      <c r="CA56" s="503"/>
      <c r="CB56" s="503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3"/>
      <c r="CN56" s="503"/>
      <c r="CO56" s="503"/>
      <c r="CP56" s="503"/>
      <c r="CQ56" s="503"/>
      <c r="CR56" s="503"/>
      <c r="CS56" s="503"/>
      <c r="CT56" s="503"/>
      <c r="CU56" s="503"/>
      <c r="CV56" s="503"/>
      <c r="CW56" s="503"/>
      <c r="CX56" s="503"/>
      <c r="CY56" s="503"/>
      <c r="CZ56" s="503"/>
      <c r="DA56" s="503"/>
      <c r="DB56" s="503"/>
      <c r="DC56" s="503"/>
      <c r="DD56" s="503"/>
      <c r="DE56" s="503"/>
      <c r="DF56" s="503"/>
      <c r="DG56" s="503"/>
      <c r="DH56" s="503"/>
      <c r="DI56" s="503">
        <v>0</v>
      </c>
      <c r="DJ56" s="503"/>
      <c r="DK56" s="503"/>
      <c r="DL56" s="503"/>
      <c r="DM56" s="503"/>
      <c r="DN56" s="503"/>
      <c r="DO56" s="503"/>
      <c r="DP56" s="503"/>
      <c r="DQ56" s="503"/>
      <c r="DR56" s="503"/>
      <c r="DS56" s="505"/>
    </row>
    <row r="57" spans="1:123" s="95" customFormat="1" ht="11.25" thickBot="1">
      <c r="A57" s="491" t="s">
        <v>560</v>
      </c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2">
        <f>BR38+BR40+BR42+BR45+BR47+BR51</f>
        <v>41644.83</v>
      </c>
      <c r="BS57" s="493"/>
      <c r="BT57" s="493"/>
      <c r="BU57" s="493"/>
      <c r="BV57" s="493"/>
      <c r="BW57" s="493"/>
      <c r="BX57" s="493"/>
      <c r="BY57" s="493"/>
      <c r="BZ57" s="493"/>
      <c r="CA57" s="493"/>
      <c r="CB57" s="493"/>
      <c r="CC57" s="494" t="s">
        <v>38</v>
      </c>
      <c r="CD57" s="495"/>
      <c r="CE57" s="495"/>
      <c r="CF57" s="495"/>
      <c r="CG57" s="495"/>
      <c r="CH57" s="495"/>
      <c r="CI57" s="495"/>
      <c r="CJ57" s="495"/>
      <c r="CK57" s="495"/>
      <c r="CL57" s="496"/>
      <c r="CM57" s="493"/>
      <c r="CN57" s="493"/>
      <c r="CO57" s="493"/>
      <c r="CP57" s="493"/>
      <c r="CQ57" s="493"/>
      <c r="CR57" s="493"/>
      <c r="CS57" s="493"/>
      <c r="CT57" s="493"/>
      <c r="CU57" s="493"/>
      <c r="CV57" s="493"/>
      <c r="CW57" s="493"/>
      <c r="CX57" s="493">
        <f>CX38+CX40+CX42+CX45+CX47+CX54+CX52</f>
        <v>867505</v>
      </c>
      <c r="CY57" s="493"/>
      <c r="CZ57" s="493"/>
      <c r="DA57" s="493"/>
      <c r="DB57" s="493"/>
      <c r="DC57" s="493"/>
      <c r="DD57" s="493"/>
      <c r="DE57" s="493"/>
      <c r="DF57" s="493"/>
      <c r="DG57" s="493"/>
      <c r="DH57" s="493"/>
      <c r="DI57" s="493">
        <f>DI55+DI56+DI39+DI41+DI43+DI44+DI46+DI48+DI49+DI53+DI50</f>
        <v>909149.83</v>
      </c>
      <c r="DJ57" s="493"/>
      <c r="DK57" s="493"/>
      <c r="DL57" s="493"/>
      <c r="DM57" s="493"/>
      <c r="DN57" s="493"/>
      <c r="DO57" s="493"/>
      <c r="DP57" s="493"/>
      <c r="DQ57" s="493"/>
      <c r="DR57" s="493"/>
      <c r="DS57" s="497"/>
    </row>
    <row r="58" spans="111:123" s="111" customFormat="1" ht="3" customHeight="1" thickBot="1">
      <c r="DG58" s="112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</row>
    <row r="59" spans="1:123" s="94" customFormat="1" ht="10.5" customHeight="1">
      <c r="A59" s="10" t="s">
        <v>561</v>
      </c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Y59" s="476" t="s">
        <v>562</v>
      </c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CZ59" s="10" t="s">
        <v>563</v>
      </c>
      <c r="DG59" s="96"/>
      <c r="DI59" s="107"/>
      <c r="DJ59" s="107"/>
      <c r="DK59" s="484"/>
      <c r="DL59" s="485"/>
      <c r="DM59" s="485"/>
      <c r="DN59" s="485"/>
      <c r="DO59" s="485"/>
      <c r="DP59" s="485"/>
      <c r="DQ59" s="485"/>
      <c r="DR59" s="485"/>
      <c r="DS59" s="486"/>
    </row>
    <row r="60" spans="1:123" s="94" customFormat="1" ht="12" thickBo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487" t="s">
        <v>62</v>
      </c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95"/>
      <c r="Y60" s="487" t="s">
        <v>504</v>
      </c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CZ60" s="10" t="s">
        <v>564</v>
      </c>
      <c r="DG60" s="96"/>
      <c r="DI60" s="107"/>
      <c r="DJ60" s="107"/>
      <c r="DK60" s="488"/>
      <c r="DL60" s="489"/>
      <c r="DM60" s="489"/>
      <c r="DN60" s="489"/>
      <c r="DO60" s="489"/>
      <c r="DP60" s="489"/>
      <c r="DQ60" s="489"/>
      <c r="DR60" s="489"/>
      <c r="DS60" s="490"/>
    </row>
    <row r="61" spans="1:123" s="95" customFormat="1" ht="6.75" customHeight="1" thickBot="1">
      <c r="A61" s="10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DG61" s="114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</row>
    <row r="62" spans="1:123" s="94" customFormat="1" ht="12.75" customHeight="1">
      <c r="A62" s="10" t="s">
        <v>565</v>
      </c>
      <c r="I62" s="464" t="s">
        <v>575</v>
      </c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Z62" s="476"/>
      <c r="AA62" s="476"/>
      <c r="AB62" s="476"/>
      <c r="AC62" s="476"/>
      <c r="AD62" s="476"/>
      <c r="AE62" s="476"/>
      <c r="AF62" s="476"/>
      <c r="AG62" s="476"/>
      <c r="AH62" s="476"/>
      <c r="AI62" s="476" t="s">
        <v>566</v>
      </c>
      <c r="AJ62" s="476"/>
      <c r="AK62" s="476"/>
      <c r="AL62" s="476"/>
      <c r="AM62" s="476"/>
      <c r="AN62" s="476"/>
      <c r="AO62" s="476"/>
      <c r="AP62" s="476"/>
      <c r="AQ62" s="476"/>
      <c r="AR62" s="117"/>
      <c r="AS62" s="117"/>
      <c r="AT62" s="117"/>
      <c r="AU62" s="117"/>
      <c r="AV62" s="117"/>
      <c r="AW62" s="117"/>
      <c r="AX62" s="97"/>
      <c r="AY62" s="475" t="s">
        <v>567</v>
      </c>
      <c r="AZ62" s="475"/>
      <c r="BA62" s="475"/>
      <c r="BB62" s="475"/>
      <c r="BC62" s="475"/>
      <c r="BD62" s="475"/>
      <c r="BE62" s="475"/>
      <c r="BF62" s="475"/>
      <c r="BM62" s="478" t="s">
        <v>568</v>
      </c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79"/>
      <c r="DK62" s="479"/>
      <c r="DL62" s="479"/>
      <c r="DM62" s="479"/>
      <c r="DN62" s="479"/>
      <c r="DO62" s="479"/>
      <c r="DP62" s="479"/>
      <c r="DQ62" s="479"/>
      <c r="DR62" s="479"/>
      <c r="DS62" s="480"/>
    </row>
    <row r="63" spans="1:123" s="94" customFormat="1" ht="12.75" customHeight="1">
      <c r="A63" s="10" t="s">
        <v>569</v>
      </c>
      <c r="K63" s="470" t="s">
        <v>570</v>
      </c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95"/>
      <c r="Z63" s="470" t="s">
        <v>62</v>
      </c>
      <c r="AA63" s="470"/>
      <c r="AB63" s="470"/>
      <c r="AC63" s="470"/>
      <c r="AD63" s="470"/>
      <c r="AE63" s="470"/>
      <c r="AF63" s="470"/>
      <c r="AG63" s="470"/>
      <c r="AH63" s="470"/>
      <c r="AI63" s="472" t="s">
        <v>504</v>
      </c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115"/>
      <c r="AY63" s="471" t="s">
        <v>571</v>
      </c>
      <c r="AZ63" s="471"/>
      <c r="BA63" s="471"/>
      <c r="BB63" s="471"/>
      <c r="BC63" s="471"/>
      <c r="BD63" s="471"/>
      <c r="BE63" s="471"/>
      <c r="BF63" s="471"/>
      <c r="BM63" s="481" t="s">
        <v>572</v>
      </c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2"/>
      <c r="CS63" s="482"/>
      <c r="CT63" s="482"/>
      <c r="CU63" s="482"/>
      <c r="CV63" s="482"/>
      <c r="CW63" s="482"/>
      <c r="CX63" s="482"/>
      <c r="CY63" s="482"/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3"/>
    </row>
    <row r="64" spans="12:123" s="94" customFormat="1" ht="11.25"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95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M64" s="118" t="s">
        <v>565</v>
      </c>
      <c r="BN64" s="109"/>
      <c r="BO64" s="109"/>
      <c r="BP64" s="109"/>
      <c r="BQ64" s="109"/>
      <c r="BR64" s="109"/>
      <c r="BS64" s="109"/>
      <c r="BT64" s="109"/>
      <c r="BU64" s="109"/>
      <c r="BV64" s="109"/>
      <c r="BW64" s="476"/>
      <c r="BX64" s="476"/>
      <c r="BY64" s="476"/>
      <c r="BZ64" s="476"/>
      <c r="CA64" s="476"/>
      <c r="CB64" s="476"/>
      <c r="CC64" s="476"/>
      <c r="CD64" s="476"/>
      <c r="CE64" s="476"/>
      <c r="CF64" s="476"/>
      <c r="CG64" s="476"/>
      <c r="CH64" s="476"/>
      <c r="CI64" s="476"/>
      <c r="CJ64" s="476"/>
      <c r="CK64" s="109"/>
      <c r="CL64" s="476"/>
      <c r="CM64" s="476"/>
      <c r="CN64" s="476"/>
      <c r="CO64" s="476"/>
      <c r="CP64" s="476"/>
      <c r="CQ64" s="476"/>
      <c r="CR64" s="476"/>
      <c r="CS64" s="476"/>
      <c r="CT64" s="476"/>
      <c r="CU64" s="109"/>
      <c r="CV64" s="476"/>
      <c r="CW64" s="476"/>
      <c r="CX64" s="476"/>
      <c r="CY64" s="476"/>
      <c r="CZ64" s="476"/>
      <c r="DA64" s="476"/>
      <c r="DB64" s="476"/>
      <c r="DC64" s="476"/>
      <c r="DD64" s="476"/>
      <c r="DE64" s="476"/>
      <c r="DF64" s="476"/>
      <c r="DG64" s="476"/>
      <c r="DH64" s="476"/>
      <c r="DI64" s="476"/>
      <c r="DJ64" s="107"/>
      <c r="DK64" s="475"/>
      <c r="DL64" s="475"/>
      <c r="DM64" s="475"/>
      <c r="DN64" s="475"/>
      <c r="DO64" s="475"/>
      <c r="DP64" s="475"/>
      <c r="DQ64" s="475"/>
      <c r="DR64" s="475"/>
      <c r="DS64" s="119"/>
    </row>
    <row r="65" spans="1:123" s="94" customFormat="1" ht="11.25">
      <c r="A65" s="10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109"/>
      <c r="Z65" s="464"/>
      <c r="AA65" s="464"/>
      <c r="AB65" s="464"/>
      <c r="AC65" s="464"/>
      <c r="AD65" s="464"/>
      <c r="AE65" s="464"/>
      <c r="AF65" s="464"/>
      <c r="AG65" s="464"/>
      <c r="AH65" s="464"/>
      <c r="AI65" s="109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107"/>
      <c r="AY65" s="467"/>
      <c r="AZ65" s="467"/>
      <c r="BA65" s="467"/>
      <c r="BB65" s="467"/>
      <c r="BC65" s="467"/>
      <c r="BD65" s="467"/>
      <c r="BE65" s="467"/>
      <c r="BF65" s="467"/>
      <c r="BM65" s="118" t="s">
        <v>569</v>
      </c>
      <c r="BN65" s="109"/>
      <c r="BO65" s="109"/>
      <c r="BP65" s="109"/>
      <c r="BQ65" s="109"/>
      <c r="BR65" s="109"/>
      <c r="BS65" s="109"/>
      <c r="BT65" s="109"/>
      <c r="BU65" s="109"/>
      <c r="BV65" s="109"/>
      <c r="BW65" s="470" t="s">
        <v>570</v>
      </c>
      <c r="BX65" s="470"/>
      <c r="BY65" s="470"/>
      <c r="BZ65" s="470"/>
      <c r="CA65" s="470"/>
      <c r="CB65" s="470"/>
      <c r="CC65" s="470"/>
      <c r="CD65" s="470"/>
      <c r="CE65" s="470"/>
      <c r="CF65" s="470"/>
      <c r="CG65" s="470"/>
      <c r="CH65" s="470"/>
      <c r="CI65" s="470"/>
      <c r="CJ65" s="470"/>
      <c r="CK65" s="113"/>
      <c r="CL65" s="470" t="s">
        <v>62</v>
      </c>
      <c r="CM65" s="470"/>
      <c r="CN65" s="470"/>
      <c r="CO65" s="470"/>
      <c r="CP65" s="470"/>
      <c r="CQ65" s="470"/>
      <c r="CR65" s="470"/>
      <c r="CS65" s="470"/>
      <c r="CT65" s="470"/>
      <c r="CU65" s="113"/>
      <c r="CV65" s="470" t="s">
        <v>504</v>
      </c>
      <c r="CW65" s="470"/>
      <c r="CX65" s="470"/>
      <c r="CY65" s="470"/>
      <c r="CZ65" s="470"/>
      <c r="DA65" s="470"/>
      <c r="DB65" s="470"/>
      <c r="DC65" s="470"/>
      <c r="DD65" s="470"/>
      <c r="DE65" s="470"/>
      <c r="DF65" s="470"/>
      <c r="DG65" s="470"/>
      <c r="DH65" s="470"/>
      <c r="DI65" s="470"/>
      <c r="DJ65" s="115"/>
      <c r="DK65" s="471" t="s">
        <v>571</v>
      </c>
      <c r="DL65" s="471"/>
      <c r="DM65" s="471"/>
      <c r="DN65" s="471"/>
      <c r="DO65" s="471"/>
      <c r="DP65" s="471"/>
      <c r="DQ65" s="471"/>
      <c r="DR65" s="471"/>
      <c r="DS65" s="119"/>
    </row>
    <row r="66" spans="1:123" s="94" customFormat="1" ht="11.25">
      <c r="A66" s="10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95"/>
      <c r="Z66" s="472"/>
      <c r="AA66" s="472"/>
      <c r="AB66" s="472"/>
      <c r="AC66" s="472"/>
      <c r="AD66" s="472"/>
      <c r="AE66" s="472"/>
      <c r="AF66" s="472"/>
      <c r="AG66" s="472"/>
      <c r="AH66" s="472"/>
      <c r="AI66" s="95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115"/>
      <c r="AY66" s="473"/>
      <c r="AZ66" s="473"/>
      <c r="BA66" s="473"/>
      <c r="BB66" s="473"/>
      <c r="BC66" s="473"/>
      <c r="BD66" s="473"/>
      <c r="BE66" s="473"/>
      <c r="BF66" s="473"/>
      <c r="BM66" s="474" t="s">
        <v>505</v>
      </c>
      <c r="BN66" s="465"/>
      <c r="BO66" s="475"/>
      <c r="BP66" s="475"/>
      <c r="BQ66" s="475"/>
      <c r="BR66" s="468" t="s">
        <v>506</v>
      </c>
      <c r="BS66" s="468"/>
      <c r="BT66" s="476"/>
      <c r="BU66" s="476"/>
      <c r="BV66" s="476"/>
      <c r="BW66" s="476"/>
      <c r="BX66" s="476"/>
      <c r="BY66" s="476"/>
      <c r="BZ66" s="476"/>
      <c r="CA66" s="476"/>
      <c r="CB66" s="476"/>
      <c r="CC66" s="476"/>
      <c r="CD66" s="476"/>
      <c r="CE66" s="476"/>
      <c r="CF66" s="476"/>
      <c r="CG66" s="476"/>
      <c r="CH66" s="476"/>
      <c r="CI66" s="476"/>
      <c r="CJ66" s="476"/>
      <c r="CK66" s="465">
        <v>20</v>
      </c>
      <c r="CL66" s="465"/>
      <c r="CM66" s="465"/>
      <c r="CN66" s="466"/>
      <c r="CO66" s="466"/>
      <c r="CP66" s="466"/>
      <c r="CQ66" s="109"/>
      <c r="CR66" s="108" t="s">
        <v>2</v>
      </c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19"/>
    </row>
    <row r="67" spans="1:123" s="94" customFormat="1" ht="5.25" customHeight="1" thickBot="1">
      <c r="A67" s="465"/>
      <c r="B67" s="465"/>
      <c r="C67" s="467"/>
      <c r="D67" s="467"/>
      <c r="E67" s="467"/>
      <c r="F67" s="468"/>
      <c r="G67" s="468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5"/>
      <c r="Z67" s="465"/>
      <c r="AA67" s="465"/>
      <c r="AB67" s="469"/>
      <c r="AC67" s="469"/>
      <c r="AD67" s="469"/>
      <c r="AE67" s="109"/>
      <c r="AF67" s="108"/>
      <c r="AG67" s="109"/>
      <c r="AH67" s="109"/>
      <c r="AI67" s="109"/>
      <c r="BM67" s="120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3"/>
    </row>
    <row r="68" spans="113:123" s="94" customFormat="1" ht="11.25"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</row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</sheetData>
  <sheetProtection/>
  <mergeCells count="294">
    <mergeCell ref="BI6:DS6"/>
    <mergeCell ref="BI7:DS7"/>
    <mergeCell ref="BI8:DS8"/>
    <mergeCell ref="BI9:DS9"/>
    <mergeCell ref="BI10:DS10"/>
    <mergeCell ref="BI11:BV11"/>
    <mergeCell ref="BY11:DS11"/>
    <mergeCell ref="BI12:BV12"/>
    <mergeCell ref="BY12:DS12"/>
    <mergeCell ref="BI13:BJ13"/>
    <mergeCell ref="BK13:BM13"/>
    <mergeCell ref="BN13:BO13"/>
    <mergeCell ref="BP13:CF13"/>
    <mergeCell ref="CG13:CI13"/>
    <mergeCell ref="CJ13:CL13"/>
    <mergeCell ref="A15:DG15"/>
    <mergeCell ref="A16:DG17"/>
    <mergeCell ref="DI17:DS17"/>
    <mergeCell ref="DI18:DS18"/>
    <mergeCell ref="AM19:AP19"/>
    <mergeCell ref="AQ19:AS19"/>
    <mergeCell ref="AT19:AU19"/>
    <mergeCell ref="AV19:BL19"/>
    <mergeCell ref="BM19:BO19"/>
    <mergeCell ref="BP19:BR19"/>
    <mergeCell ref="DI19:DS19"/>
    <mergeCell ref="DI20:DS21"/>
    <mergeCell ref="AC21:CV21"/>
    <mergeCell ref="DI22:DS23"/>
    <mergeCell ref="AJ23:BH23"/>
    <mergeCell ref="AC24:CV24"/>
    <mergeCell ref="DI24:DS24"/>
    <mergeCell ref="DI25:DS25"/>
    <mergeCell ref="AC26:CV26"/>
    <mergeCell ref="DI26:DS26"/>
    <mergeCell ref="DI27:DS28"/>
    <mergeCell ref="AC28:CV28"/>
    <mergeCell ref="DI29:DS29"/>
    <mergeCell ref="J30:AP30"/>
    <mergeCell ref="DI30:DS30"/>
    <mergeCell ref="J31:AP31"/>
    <mergeCell ref="CW32:DS32"/>
    <mergeCell ref="A34:AE34"/>
    <mergeCell ref="AF34:AK34"/>
    <mergeCell ref="AL34:AZ34"/>
    <mergeCell ref="BA34:BG34"/>
    <mergeCell ref="BH34:CB34"/>
    <mergeCell ref="CC34:CW34"/>
    <mergeCell ref="CX34:DS34"/>
    <mergeCell ref="A35:AE35"/>
    <mergeCell ref="AF35:AK35"/>
    <mergeCell ref="AL35:AZ35"/>
    <mergeCell ref="BA35:BG35"/>
    <mergeCell ref="BH35:CB35"/>
    <mergeCell ref="CC35:CW35"/>
    <mergeCell ref="CX35:DS35"/>
    <mergeCell ref="A36:AE36"/>
    <mergeCell ref="AF36:AK36"/>
    <mergeCell ref="AL36:AZ36"/>
    <mergeCell ref="BA36:BG36"/>
    <mergeCell ref="BH36:BQ36"/>
    <mergeCell ref="BR36:CB36"/>
    <mergeCell ref="CC36:CL36"/>
    <mergeCell ref="CM36:CW36"/>
    <mergeCell ref="CX36:DH36"/>
    <mergeCell ref="DI36:DS36"/>
    <mergeCell ref="A37:AE37"/>
    <mergeCell ref="AF37:AK37"/>
    <mergeCell ref="AL37:AZ37"/>
    <mergeCell ref="BA37:BG37"/>
    <mergeCell ref="BH37:BQ37"/>
    <mergeCell ref="BR37:CB37"/>
    <mergeCell ref="CC37:CL37"/>
    <mergeCell ref="CM37:CW37"/>
    <mergeCell ref="CX37:DH37"/>
    <mergeCell ref="DI37:DS37"/>
    <mergeCell ref="A38:AE39"/>
    <mergeCell ref="AF38:AK39"/>
    <mergeCell ref="AL38:AZ38"/>
    <mergeCell ref="BA38:BG38"/>
    <mergeCell ref="BH38:BQ38"/>
    <mergeCell ref="BR38:CB38"/>
    <mergeCell ref="CC38:CL38"/>
    <mergeCell ref="CM38:CW38"/>
    <mergeCell ref="CX38:DH38"/>
    <mergeCell ref="DI38:DS38"/>
    <mergeCell ref="AL39:AZ39"/>
    <mergeCell ref="BA39:BG39"/>
    <mergeCell ref="BH39:BQ39"/>
    <mergeCell ref="BR39:CB39"/>
    <mergeCell ref="CC39:CL39"/>
    <mergeCell ref="CM39:CW39"/>
    <mergeCell ref="CX39:DH39"/>
    <mergeCell ref="DI39:DS39"/>
    <mergeCell ref="A40:AE41"/>
    <mergeCell ref="AF40:AK41"/>
    <mergeCell ref="AL40:AZ40"/>
    <mergeCell ref="BA40:BG40"/>
    <mergeCell ref="BH40:BQ40"/>
    <mergeCell ref="BR40:CB40"/>
    <mergeCell ref="CC40:CL40"/>
    <mergeCell ref="CM40:CW40"/>
    <mergeCell ref="CX40:DH40"/>
    <mergeCell ref="DI40:DS40"/>
    <mergeCell ref="AL41:AZ41"/>
    <mergeCell ref="BA41:BG41"/>
    <mergeCell ref="BH41:BQ41"/>
    <mergeCell ref="BR41:CB41"/>
    <mergeCell ref="CC41:CL41"/>
    <mergeCell ref="CM41:CW41"/>
    <mergeCell ref="CX41:DH41"/>
    <mergeCell ref="DI41:DS41"/>
    <mergeCell ref="A42:AE44"/>
    <mergeCell ref="AF42:AK44"/>
    <mergeCell ref="AL42:AZ42"/>
    <mergeCell ref="BA42:BG42"/>
    <mergeCell ref="BH42:BQ42"/>
    <mergeCell ref="BR42:CB42"/>
    <mergeCell ref="CC42:CL42"/>
    <mergeCell ref="CM42:CW42"/>
    <mergeCell ref="CX42:DH42"/>
    <mergeCell ref="DI42:DS42"/>
    <mergeCell ref="AL43:AZ43"/>
    <mergeCell ref="BA43:BG43"/>
    <mergeCell ref="BH43:BQ43"/>
    <mergeCell ref="BR43:CB43"/>
    <mergeCell ref="CC43:CL43"/>
    <mergeCell ref="CM43:CW43"/>
    <mergeCell ref="CX43:DH43"/>
    <mergeCell ref="DI43:DS43"/>
    <mergeCell ref="AL44:AZ44"/>
    <mergeCell ref="BA44:BG44"/>
    <mergeCell ref="BH44:BQ44"/>
    <mergeCell ref="BR44:CB44"/>
    <mergeCell ref="CC44:CL44"/>
    <mergeCell ref="CM44:CW44"/>
    <mergeCell ref="CX44:DH44"/>
    <mergeCell ref="DI44:DS44"/>
    <mergeCell ref="A45:AE46"/>
    <mergeCell ref="AF45:AK46"/>
    <mergeCell ref="AL45:AZ45"/>
    <mergeCell ref="BA45:BG45"/>
    <mergeCell ref="BH45:BQ45"/>
    <mergeCell ref="BR45:CB45"/>
    <mergeCell ref="CC45:CL45"/>
    <mergeCell ref="CM45:CW45"/>
    <mergeCell ref="CX45:DH45"/>
    <mergeCell ref="DI45:DS45"/>
    <mergeCell ref="AL46:AZ46"/>
    <mergeCell ref="BA46:BG46"/>
    <mergeCell ref="BH46:BQ46"/>
    <mergeCell ref="BR46:CB46"/>
    <mergeCell ref="CC46:CL46"/>
    <mergeCell ref="CM46:CW46"/>
    <mergeCell ref="CX46:DH46"/>
    <mergeCell ref="DI46:DS46"/>
    <mergeCell ref="A47:AE50"/>
    <mergeCell ref="AF47:AK50"/>
    <mergeCell ref="AL47:AZ47"/>
    <mergeCell ref="BA47:BG47"/>
    <mergeCell ref="BH47:BQ47"/>
    <mergeCell ref="BR47:CB47"/>
    <mergeCell ref="CC47:CL47"/>
    <mergeCell ref="CM47:CW47"/>
    <mergeCell ref="CX47:DH47"/>
    <mergeCell ref="DI47:DS47"/>
    <mergeCell ref="AL48:AZ48"/>
    <mergeCell ref="BA48:BG48"/>
    <mergeCell ref="BH48:BQ48"/>
    <mergeCell ref="BR48:CB48"/>
    <mergeCell ref="CC48:CL48"/>
    <mergeCell ref="CM48:CW48"/>
    <mergeCell ref="CX48:DH48"/>
    <mergeCell ref="DI48:DS48"/>
    <mergeCell ref="AL49:AZ49"/>
    <mergeCell ref="BA49:BG49"/>
    <mergeCell ref="BH49:BQ49"/>
    <mergeCell ref="BR49:CB49"/>
    <mergeCell ref="CC49:CL49"/>
    <mergeCell ref="CM49:CW49"/>
    <mergeCell ref="CX49:DH49"/>
    <mergeCell ref="DI49:DS49"/>
    <mergeCell ref="AL50:AZ50"/>
    <mergeCell ref="BA50:BG50"/>
    <mergeCell ref="BH50:BQ50"/>
    <mergeCell ref="BR50:CB50"/>
    <mergeCell ref="CC50:CL50"/>
    <mergeCell ref="CM50:CW50"/>
    <mergeCell ref="CX50:DH50"/>
    <mergeCell ref="DI50:DS50"/>
    <mergeCell ref="A51:AE53"/>
    <mergeCell ref="AF51:AK53"/>
    <mergeCell ref="AL51:AZ51"/>
    <mergeCell ref="BA51:BG51"/>
    <mergeCell ref="BH51:BQ51"/>
    <mergeCell ref="BR51:CB51"/>
    <mergeCell ref="CC51:CL51"/>
    <mergeCell ref="CM51:CW51"/>
    <mergeCell ref="CX51:DH51"/>
    <mergeCell ref="DI51:DS51"/>
    <mergeCell ref="AL52:AZ52"/>
    <mergeCell ref="BA52:BG52"/>
    <mergeCell ref="BH52:BQ52"/>
    <mergeCell ref="BR52:CB52"/>
    <mergeCell ref="CC52:CL52"/>
    <mergeCell ref="CM52:CW52"/>
    <mergeCell ref="CX52:DH52"/>
    <mergeCell ref="DI52:DS52"/>
    <mergeCell ref="AL53:AZ53"/>
    <mergeCell ref="BA53:BG53"/>
    <mergeCell ref="BH53:BQ53"/>
    <mergeCell ref="BR53:CB53"/>
    <mergeCell ref="CC53:CL53"/>
    <mergeCell ref="CM53:CW53"/>
    <mergeCell ref="CX53:DH53"/>
    <mergeCell ref="DI53:DS53"/>
    <mergeCell ref="A54:AE56"/>
    <mergeCell ref="AF54:AK56"/>
    <mergeCell ref="AL54:AZ54"/>
    <mergeCell ref="BA54:BG54"/>
    <mergeCell ref="BH54:BQ54"/>
    <mergeCell ref="BR54:CB54"/>
    <mergeCell ref="CC54:CL54"/>
    <mergeCell ref="CM54:CW54"/>
    <mergeCell ref="CX54:DH54"/>
    <mergeCell ref="DI54:DS54"/>
    <mergeCell ref="AL55:AZ55"/>
    <mergeCell ref="BA55:BG55"/>
    <mergeCell ref="BH55:BQ55"/>
    <mergeCell ref="BR55:CB55"/>
    <mergeCell ref="CC55:CL55"/>
    <mergeCell ref="CM55:CW55"/>
    <mergeCell ref="CX55:DH55"/>
    <mergeCell ref="DI55:DS55"/>
    <mergeCell ref="AL56:AZ56"/>
    <mergeCell ref="BA56:BG56"/>
    <mergeCell ref="BH56:BQ56"/>
    <mergeCell ref="BR56:CB56"/>
    <mergeCell ref="CC56:CL56"/>
    <mergeCell ref="CM56:CW56"/>
    <mergeCell ref="CX56:DH56"/>
    <mergeCell ref="DI56:DS56"/>
    <mergeCell ref="DK60:DS60"/>
    <mergeCell ref="A57:BQ57"/>
    <mergeCell ref="BR57:CB57"/>
    <mergeCell ref="CC57:CL57"/>
    <mergeCell ref="CM57:CW57"/>
    <mergeCell ref="CX57:DH57"/>
    <mergeCell ref="DI57:DS57"/>
    <mergeCell ref="K63:X63"/>
    <mergeCell ref="Z63:AH63"/>
    <mergeCell ref="AI63:AW63"/>
    <mergeCell ref="AY63:BF63"/>
    <mergeCell ref="BM63:DS63"/>
    <mergeCell ref="L59:W59"/>
    <mergeCell ref="Y59:AZ59"/>
    <mergeCell ref="DK59:DS59"/>
    <mergeCell ref="L60:W60"/>
    <mergeCell ref="Y60:AZ60"/>
    <mergeCell ref="CV64:DI64"/>
    <mergeCell ref="DK64:DR64"/>
    <mergeCell ref="Z62:AH62"/>
    <mergeCell ref="AI62:AQ62"/>
    <mergeCell ref="AY62:BF62"/>
    <mergeCell ref="BM62:DS62"/>
    <mergeCell ref="Z65:AH65"/>
    <mergeCell ref="AJ65:AW65"/>
    <mergeCell ref="AY65:BF65"/>
    <mergeCell ref="BW65:CJ65"/>
    <mergeCell ref="CL65:CT65"/>
    <mergeCell ref="L64:W64"/>
    <mergeCell ref="Y64:AZ64"/>
    <mergeCell ref="BW64:CJ64"/>
    <mergeCell ref="CL64:CT64"/>
    <mergeCell ref="CV65:DI65"/>
    <mergeCell ref="DK65:DR65"/>
    <mergeCell ref="K66:X66"/>
    <mergeCell ref="Z66:AH66"/>
    <mergeCell ref="AJ66:AW66"/>
    <mergeCell ref="AY66:BF66"/>
    <mergeCell ref="BM66:BN66"/>
    <mergeCell ref="BO66:BQ66"/>
    <mergeCell ref="BR66:BS66"/>
    <mergeCell ref="BT66:CJ66"/>
    <mergeCell ref="I62:X62"/>
    <mergeCell ref="CK66:CM66"/>
    <mergeCell ref="CN66:CP66"/>
    <mergeCell ref="A67:B67"/>
    <mergeCell ref="C67:E67"/>
    <mergeCell ref="F67:G67"/>
    <mergeCell ref="H67:X67"/>
    <mergeCell ref="Y67:AA67"/>
    <mergeCell ref="AB67:AD67"/>
    <mergeCell ref="K65:X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0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3" max="3" width="48.00390625" style="0" customWidth="1"/>
    <col min="4" max="4" width="18.75390625" style="0" customWidth="1"/>
  </cols>
  <sheetData>
    <row r="1" spans="2:4" ht="15.75">
      <c r="B1" s="1"/>
      <c r="C1" s="5"/>
      <c r="D1" s="5" t="s">
        <v>0</v>
      </c>
    </row>
    <row r="2" spans="2:4" ht="15.75">
      <c r="B2" s="140" t="s">
        <v>495</v>
      </c>
      <c r="C2" s="140"/>
      <c r="D2" s="140"/>
    </row>
    <row r="3" spans="2:4" ht="15.75">
      <c r="B3" s="141" t="s">
        <v>3</v>
      </c>
      <c r="C3" s="142"/>
      <c r="D3" s="37" t="s">
        <v>66</v>
      </c>
    </row>
    <row r="4" spans="2:4" ht="16.5" customHeight="1">
      <c r="B4" s="143" t="s">
        <v>238</v>
      </c>
      <c r="C4" s="144"/>
      <c r="D4" s="67">
        <v>32375384.56</v>
      </c>
    </row>
    <row r="5" spans="2:4" ht="16.5" customHeight="1">
      <c r="B5" s="149" t="s">
        <v>103</v>
      </c>
      <c r="C5" s="150"/>
      <c r="D5" s="145">
        <v>22659183.88</v>
      </c>
    </row>
    <row r="6" spans="2:4" ht="16.5" customHeight="1">
      <c r="B6" s="131" t="s">
        <v>5</v>
      </c>
      <c r="C6" s="132"/>
      <c r="D6" s="146"/>
    </row>
    <row r="7" spans="2:4" ht="16.5" customHeight="1">
      <c r="B7" s="131" t="s">
        <v>239</v>
      </c>
      <c r="C7" s="132"/>
      <c r="D7" s="68">
        <v>11252318.77</v>
      </c>
    </row>
    <row r="8" spans="2:4" ht="16.5" customHeight="1">
      <c r="B8" s="133" t="s">
        <v>237</v>
      </c>
      <c r="C8" s="134"/>
      <c r="D8" s="69">
        <f>2046885.3+301468.61</f>
        <v>2348353.91</v>
      </c>
    </row>
    <row r="9" spans="2:4" ht="16.5" customHeight="1">
      <c r="B9" s="131" t="s">
        <v>239</v>
      </c>
      <c r="C9" s="132"/>
      <c r="D9" s="69">
        <f>20649.08+301468.61</f>
        <v>322117.69</v>
      </c>
    </row>
    <row r="10" spans="2:4" ht="16.5" customHeight="1">
      <c r="B10" s="133" t="s">
        <v>240</v>
      </c>
      <c r="C10" s="134"/>
      <c r="D10" s="67">
        <f>D12</f>
        <v>151146.73</v>
      </c>
    </row>
    <row r="11" spans="2:4" ht="16.5" customHeight="1">
      <c r="B11" s="133" t="s">
        <v>241</v>
      </c>
      <c r="C11" s="134"/>
      <c r="D11" s="67">
        <f>D10</f>
        <v>151146.73</v>
      </c>
    </row>
    <row r="12" spans="2:4" ht="16.5" customHeight="1">
      <c r="B12" s="133" t="s">
        <v>244</v>
      </c>
      <c r="C12" s="134"/>
      <c r="D12" s="67">
        <f>D13</f>
        <v>151146.73</v>
      </c>
    </row>
    <row r="13" spans="2:4" ht="33" customHeight="1">
      <c r="B13" s="147" t="s">
        <v>496</v>
      </c>
      <c r="C13" s="148"/>
      <c r="D13" s="67">
        <v>151146.73</v>
      </c>
    </row>
    <row r="14" spans="2:4" ht="16.5" customHeight="1">
      <c r="B14" s="147" t="s">
        <v>268</v>
      </c>
      <c r="C14" s="148"/>
      <c r="D14" s="67">
        <v>0</v>
      </c>
    </row>
    <row r="15" spans="2:4" ht="16.5" customHeight="1">
      <c r="B15" s="136" t="s">
        <v>245</v>
      </c>
      <c r="C15" s="137"/>
      <c r="D15" s="67">
        <v>0</v>
      </c>
    </row>
    <row r="16" spans="2:4" ht="16.5" customHeight="1">
      <c r="B16" s="138" t="s">
        <v>246</v>
      </c>
      <c r="C16" s="139"/>
      <c r="D16" s="67">
        <v>0</v>
      </c>
    </row>
    <row r="17" spans="2:4" ht="16.5" customHeight="1">
      <c r="B17" s="135" t="s">
        <v>7</v>
      </c>
      <c r="C17" s="135"/>
      <c r="D17" s="69">
        <f>D19</f>
        <v>316843.71</v>
      </c>
    </row>
    <row r="18" spans="2:4" ht="16.5" customHeight="1">
      <c r="B18" s="135" t="s">
        <v>242</v>
      </c>
      <c r="C18" s="135"/>
      <c r="D18" s="69">
        <v>0</v>
      </c>
    </row>
    <row r="19" spans="2:4" ht="16.5" customHeight="1">
      <c r="B19" s="135" t="s">
        <v>243</v>
      </c>
      <c r="C19" s="135"/>
      <c r="D19" s="69">
        <v>316843.71</v>
      </c>
    </row>
    <row r="20" spans="2:4" ht="16.5" customHeight="1">
      <c r="B20" s="135" t="s">
        <v>247</v>
      </c>
      <c r="C20" s="135"/>
      <c r="D20" s="67">
        <v>0</v>
      </c>
    </row>
  </sheetData>
  <sheetProtection/>
  <mergeCells count="20">
    <mergeCell ref="B2:D2"/>
    <mergeCell ref="B3:C3"/>
    <mergeCell ref="B4:C4"/>
    <mergeCell ref="D5:D6"/>
    <mergeCell ref="B13:C13"/>
    <mergeCell ref="B14:C14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20:C20"/>
    <mergeCell ref="B11:C11"/>
    <mergeCell ref="B12:C12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87"/>
  <sheetViews>
    <sheetView tabSelected="1" view="pageBreakPreview" zoomScale="84" zoomScaleSheetLayoutView="84" zoomScalePageLayoutView="0" workbookViewId="0" topLeftCell="A1">
      <selection activeCell="EF17" sqref="EF17"/>
    </sheetView>
  </sheetViews>
  <sheetFormatPr defaultColWidth="1.37890625" defaultRowHeight="12.75"/>
  <cols>
    <col min="1" max="12" width="2.625" style="1" customWidth="1"/>
    <col min="13" max="14" width="1.625" style="1" customWidth="1"/>
    <col min="15" max="15" width="3.25390625" style="1" customWidth="1"/>
    <col min="16" max="17" width="1.625" style="1" customWidth="1"/>
    <col min="18" max="24" width="1.37890625" style="1" customWidth="1"/>
    <col min="25" max="25" width="1.625" style="1" customWidth="1"/>
    <col min="26" max="41" width="1.37890625" style="1" customWidth="1"/>
    <col min="42" max="42" width="1.875" style="1" customWidth="1"/>
    <col min="43" max="50" width="1.37890625" style="1" customWidth="1"/>
    <col min="51" max="51" width="5.875" style="1" customWidth="1"/>
    <col min="52" max="59" width="0" style="1" hidden="1" customWidth="1"/>
    <col min="60" max="66" width="1.37890625" style="1" customWidth="1"/>
    <col min="67" max="67" width="5.75390625" style="1" customWidth="1"/>
    <col min="68" max="83" width="0" style="1" hidden="1" customWidth="1"/>
    <col min="84" max="89" width="1.37890625" style="1" customWidth="1"/>
    <col min="90" max="90" width="2.375" style="1" customWidth="1"/>
    <col min="91" max="16384" width="1.37890625" style="1" customWidth="1"/>
  </cols>
  <sheetData>
    <row r="1" s="3" customFormat="1" ht="12.75">
      <c r="CU1" s="4" t="s">
        <v>69</v>
      </c>
    </row>
    <row r="2" s="11" customFormat="1" ht="7.5"/>
    <row r="3" spans="1:99" ht="15.75">
      <c r="A3" s="298" t="s">
        <v>70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</row>
    <row r="4" spans="38:63" ht="15.75">
      <c r="AL4" s="2" t="s">
        <v>1</v>
      </c>
      <c r="AN4" s="299" t="s">
        <v>269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300">
        <v>20</v>
      </c>
      <c r="BE4" s="300"/>
      <c r="BF4" s="300"/>
      <c r="BG4" s="299"/>
      <c r="BH4" s="299"/>
      <c r="BI4" s="299"/>
      <c r="BK4" s="1" t="s">
        <v>2</v>
      </c>
    </row>
    <row r="5" s="3" customFormat="1" ht="12.75"/>
    <row r="6" spans="1:99" s="12" customFormat="1" ht="12" customHeight="1">
      <c r="A6" s="295" t="s">
        <v>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  <c r="R6" s="286" t="s">
        <v>50</v>
      </c>
      <c r="S6" s="287"/>
      <c r="T6" s="287"/>
      <c r="U6" s="288"/>
      <c r="V6" s="286" t="s">
        <v>193</v>
      </c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I6" s="280" t="s">
        <v>71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2"/>
    </row>
    <row r="7" spans="1:99" s="12" customFormat="1" ht="12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R7" s="304"/>
      <c r="S7" s="305"/>
      <c r="T7" s="305"/>
      <c r="U7" s="306"/>
      <c r="V7" s="304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  <c r="AI7" s="295" t="s">
        <v>65</v>
      </c>
      <c r="AJ7" s="296"/>
      <c r="AK7" s="296"/>
      <c r="AL7" s="296"/>
      <c r="AM7" s="296"/>
      <c r="AN7" s="296"/>
      <c r="AO7" s="296"/>
      <c r="AP7" s="296"/>
      <c r="AQ7" s="297"/>
      <c r="AR7" s="280" t="s">
        <v>6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2"/>
    </row>
    <row r="8" spans="1:99" s="12" customFormat="1" ht="88.5" customHeight="1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304"/>
      <c r="S8" s="305"/>
      <c r="T8" s="305"/>
      <c r="U8" s="306"/>
      <c r="V8" s="304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6"/>
      <c r="AI8" s="292"/>
      <c r="AJ8" s="293"/>
      <c r="AK8" s="293"/>
      <c r="AL8" s="293"/>
      <c r="AM8" s="293"/>
      <c r="AN8" s="293"/>
      <c r="AO8" s="293"/>
      <c r="AP8" s="293"/>
      <c r="AQ8" s="294"/>
      <c r="AR8" s="286" t="s">
        <v>190</v>
      </c>
      <c r="AS8" s="287"/>
      <c r="AT8" s="287"/>
      <c r="AU8" s="287"/>
      <c r="AV8" s="287"/>
      <c r="AW8" s="287"/>
      <c r="AX8" s="287"/>
      <c r="AY8" s="288"/>
      <c r="AZ8" s="19" t="s">
        <v>63</v>
      </c>
      <c r="BA8" s="20"/>
      <c r="BB8" s="20"/>
      <c r="BC8" s="20"/>
      <c r="BD8" s="20"/>
      <c r="BE8" s="20"/>
      <c r="BF8" s="20"/>
      <c r="BG8" s="21"/>
      <c r="BH8" s="286" t="s">
        <v>189</v>
      </c>
      <c r="BI8" s="287"/>
      <c r="BJ8" s="287"/>
      <c r="BK8" s="287"/>
      <c r="BL8" s="287"/>
      <c r="BM8" s="287"/>
      <c r="BN8" s="287"/>
      <c r="BO8" s="288"/>
      <c r="BP8" s="286" t="s">
        <v>72</v>
      </c>
      <c r="BQ8" s="287"/>
      <c r="BR8" s="287"/>
      <c r="BS8" s="287"/>
      <c r="BT8" s="287"/>
      <c r="BU8" s="287"/>
      <c r="BV8" s="287"/>
      <c r="BW8" s="288"/>
      <c r="BX8" s="286" t="s">
        <v>73</v>
      </c>
      <c r="BY8" s="287"/>
      <c r="BZ8" s="287"/>
      <c r="CA8" s="287"/>
      <c r="CB8" s="287"/>
      <c r="CC8" s="287"/>
      <c r="CD8" s="287"/>
      <c r="CE8" s="288"/>
      <c r="CF8" s="286" t="s">
        <v>191</v>
      </c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8"/>
    </row>
    <row r="9" spans="1:99" s="12" customFormat="1" ht="12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3"/>
      <c r="R9" s="289"/>
      <c r="S9" s="290"/>
      <c r="T9" s="290"/>
      <c r="U9" s="291"/>
      <c r="V9" s="289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1"/>
      <c r="AI9" s="301"/>
      <c r="AJ9" s="302"/>
      <c r="AK9" s="302"/>
      <c r="AL9" s="302"/>
      <c r="AM9" s="302"/>
      <c r="AN9" s="302"/>
      <c r="AO9" s="302"/>
      <c r="AP9" s="302"/>
      <c r="AQ9" s="303"/>
      <c r="AR9" s="289"/>
      <c r="AS9" s="290"/>
      <c r="AT9" s="290"/>
      <c r="AU9" s="290"/>
      <c r="AV9" s="290"/>
      <c r="AW9" s="290"/>
      <c r="AX9" s="290"/>
      <c r="AY9" s="291"/>
      <c r="AZ9" s="13" t="s">
        <v>74</v>
      </c>
      <c r="BA9" s="14"/>
      <c r="BB9" s="14"/>
      <c r="BC9" s="14"/>
      <c r="BD9" s="14"/>
      <c r="BE9" s="14"/>
      <c r="BF9" s="14"/>
      <c r="BG9" s="15"/>
      <c r="BH9" s="289"/>
      <c r="BI9" s="290"/>
      <c r="BJ9" s="290"/>
      <c r="BK9" s="290"/>
      <c r="BL9" s="290"/>
      <c r="BM9" s="290"/>
      <c r="BN9" s="290"/>
      <c r="BO9" s="291"/>
      <c r="BP9" s="292"/>
      <c r="BQ9" s="293"/>
      <c r="BR9" s="293"/>
      <c r="BS9" s="293"/>
      <c r="BT9" s="293"/>
      <c r="BU9" s="293"/>
      <c r="BV9" s="293"/>
      <c r="BW9" s="294"/>
      <c r="BX9" s="292"/>
      <c r="BY9" s="293"/>
      <c r="BZ9" s="293"/>
      <c r="CA9" s="293"/>
      <c r="CB9" s="293"/>
      <c r="CC9" s="293"/>
      <c r="CD9" s="293"/>
      <c r="CE9" s="294"/>
      <c r="CF9" s="295" t="s">
        <v>65</v>
      </c>
      <c r="CG9" s="296"/>
      <c r="CH9" s="296"/>
      <c r="CI9" s="296"/>
      <c r="CJ9" s="296"/>
      <c r="CK9" s="296"/>
      <c r="CL9" s="296"/>
      <c r="CM9" s="297"/>
      <c r="CN9" s="295" t="s">
        <v>192</v>
      </c>
      <c r="CO9" s="296"/>
      <c r="CP9" s="296"/>
      <c r="CQ9" s="296"/>
      <c r="CR9" s="296"/>
      <c r="CS9" s="296"/>
      <c r="CT9" s="296"/>
      <c r="CU9" s="297"/>
    </row>
    <row r="10" spans="1:99" s="12" customFormat="1" ht="12">
      <c r="A10" s="280">
        <v>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/>
      <c r="R10" s="280">
        <v>2</v>
      </c>
      <c r="S10" s="281"/>
      <c r="T10" s="281"/>
      <c r="U10" s="282"/>
      <c r="V10" s="280">
        <v>3</v>
      </c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2"/>
      <c r="AI10" s="280">
        <v>4</v>
      </c>
      <c r="AJ10" s="281"/>
      <c r="AK10" s="281"/>
      <c r="AL10" s="281"/>
      <c r="AM10" s="281"/>
      <c r="AN10" s="281"/>
      <c r="AO10" s="281"/>
      <c r="AP10" s="281"/>
      <c r="AQ10" s="282"/>
      <c r="AR10" s="280">
        <v>5</v>
      </c>
      <c r="AS10" s="281"/>
      <c r="AT10" s="281"/>
      <c r="AU10" s="281"/>
      <c r="AV10" s="281"/>
      <c r="AW10" s="281"/>
      <c r="AX10" s="281"/>
      <c r="AY10" s="282"/>
      <c r="AZ10" s="283" t="s">
        <v>75</v>
      </c>
      <c r="BA10" s="284"/>
      <c r="BB10" s="284"/>
      <c r="BC10" s="284"/>
      <c r="BD10" s="284"/>
      <c r="BE10" s="284"/>
      <c r="BF10" s="284"/>
      <c r="BG10" s="285"/>
      <c r="BH10" s="280">
        <v>6</v>
      </c>
      <c r="BI10" s="281"/>
      <c r="BJ10" s="281"/>
      <c r="BK10" s="281"/>
      <c r="BL10" s="281"/>
      <c r="BM10" s="281"/>
      <c r="BN10" s="281"/>
      <c r="BO10" s="282"/>
      <c r="BP10" s="280">
        <v>7</v>
      </c>
      <c r="BQ10" s="281"/>
      <c r="BR10" s="281"/>
      <c r="BS10" s="281"/>
      <c r="BT10" s="281"/>
      <c r="BU10" s="281"/>
      <c r="BV10" s="281"/>
      <c r="BW10" s="282"/>
      <c r="BX10" s="280">
        <v>8</v>
      </c>
      <c r="BY10" s="281"/>
      <c r="BZ10" s="281"/>
      <c r="CA10" s="281"/>
      <c r="CB10" s="281"/>
      <c r="CC10" s="281"/>
      <c r="CD10" s="281"/>
      <c r="CE10" s="282"/>
      <c r="CF10" s="280">
        <v>8</v>
      </c>
      <c r="CG10" s="281"/>
      <c r="CH10" s="281"/>
      <c r="CI10" s="281"/>
      <c r="CJ10" s="281"/>
      <c r="CK10" s="281"/>
      <c r="CL10" s="281"/>
      <c r="CM10" s="282"/>
      <c r="CN10" s="280">
        <v>9</v>
      </c>
      <c r="CO10" s="281"/>
      <c r="CP10" s="281"/>
      <c r="CQ10" s="281"/>
      <c r="CR10" s="281"/>
      <c r="CS10" s="281"/>
      <c r="CT10" s="281"/>
      <c r="CU10" s="282"/>
    </row>
    <row r="11" spans="1:99" s="3" customFormat="1" ht="12.75">
      <c r="A11" s="232" t="s">
        <v>76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5" t="s">
        <v>77</v>
      </c>
      <c r="S11" s="235"/>
      <c r="T11" s="235"/>
      <c r="U11" s="236"/>
      <c r="V11" s="237" t="s">
        <v>38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222">
        <f>SUM(AR11:CM12)</f>
        <v>31790600</v>
      </c>
      <c r="AJ11" s="223"/>
      <c r="AK11" s="223"/>
      <c r="AL11" s="223"/>
      <c r="AM11" s="223"/>
      <c r="AN11" s="223"/>
      <c r="AO11" s="223"/>
      <c r="AP11" s="223"/>
      <c r="AQ11" s="224"/>
      <c r="AR11" s="222">
        <f>AR15+AR27</f>
        <v>28561100</v>
      </c>
      <c r="AS11" s="223"/>
      <c r="AT11" s="223"/>
      <c r="AU11" s="223"/>
      <c r="AV11" s="223"/>
      <c r="AW11" s="223"/>
      <c r="AX11" s="223"/>
      <c r="AY11" s="224"/>
      <c r="AZ11" s="222">
        <f>AZ13</f>
        <v>0</v>
      </c>
      <c r="BA11" s="223"/>
      <c r="BB11" s="223"/>
      <c r="BC11" s="223"/>
      <c r="BD11" s="223"/>
      <c r="BE11" s="223"/>
      <c r="BF11" s="223"/>
      <c r="BG11" s="224"/>
      <c r="BH11" s="222">
        <f>BH27</f>
        <v>1750800</v>
      </c>
      <c r="BI11" s="223"/>
      <c r="BJ11" s="223"/>
      <c r="BK11" s="223"/>
      <c r="BL11" s="223"/>
      <c r="BM11" s="223"/>
      <c r="BN11" s="223"/>
      <c r="BO11" s="224"/>
      <c r="BP11" s="222"/>
      <c r="BQ11" s="223"/>
      <c r="BR11" s="223"/>
      <c r="BS11" s="223"/>
      <c r="BT11" s="223"/>
      <c r="BU11" s="223"/>
      <c r="BV11" s="223"/>
      <c r="BW11" s="224"/>
      <c r="BX11" s="222"/>
      <c r="BY11" s="223"/>
      <c r="BZ11" s="223"/>
      <c r="CA11" s="223"/>
      <c r="CB11" s="223"/>
      <c r="CC11" s="223"/>
      <c r="CD11" s="223"/>
      <c r="CE11" s="224"/>
      <c r="CF11" s="222">
        <f>CF13+CF15+CF36</f>
        <v>1478700</v>
      </c>
      <c r="CG11" s="223"/>
      <c r="CH11" s="223"/>
      <c r="CI11" s="223"/>
      <c r="CJ11" s="223"/>
      <c r="CK11" s="223"/>
      <c r="CL11" s="223"/>
      <c r="CM11" s="224"/>
      <c r="CN11" s="222">
        <f>CN15+CN36</f>
        <v>0</v>
      </c>
      <c r="CO11" s="223"/>
      <c r="CP11" s="223"/>
      <c r="CQ11" s="223"/>
      <c r="CR11" s="223"/>
      <c r="CS11" s="223"/>
      <c r="CT11" s="223"/>
      <c r="CU11" s="225"/>
    </row>
    <row r="12" spans="1:99" s="3" customFormat="1" ht="12.75">
      <c r="A12" s="229" t="s">
        <v>78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78"/>
      <c r="S12" s="178"/>
      <c r="T12" s="178"/>
      <c r="U12" s="179"/>
      <c r="V12" s="180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9"/>
      <c r="AI12" s="169"/>
      <c r="AJ12" s="170"/>
      <c r="AK12" s="170"/>
      <c r="AL12" s="170"/>
      <c r="AM12" s="170"/>
      <c r="AN12" s="170"/>
      <c r="AO12" s="170"/>
      <c r="AP12" s="170"/>
      <c r="AQ12" s="171"/>
      <c r="AR12" s="169"/>
      <c r="AS12" s="170"/>
      <c r="AT12" s="170"/>
      <c r="AU12" s="170"/>
      <c r="AV12" s="170"/>
      <c r="AW12" s="170"/>
      <c r="AX12" s="170"/>
      <c r="AY12" s="171"/>
      <c r="AZ12" s="169"/>
      <c r="BA12" s="170"/>
      <c r="BB12" s="170"/>
      <c r="BC12" s="170"/>
      <c r="BD12" s="170"/>
      <c r="BE12" s="170"/>
      <c r="BF12" s="170"/>
      <c r="BG12" s="171"/>
      <c r="BH12" s="169"/>
      <c r="BI12" s="170"/>
      <c r="BJ12" s="170"/>
      <c r="BK12" s="170"/>
      <c r="BL12" s="170"/>
      <c r="BM12" s="170"/>
      <c r="BN12" s="170"/>
      <c r="BO12" s="171"/>
      <c r="BP12" s="169"/>
      <c r="BQ12" s="170"/>
      <c r="BR12" s="170"/>
      <c r="BS12" s="170"/>
      <c r="BT12" s="170"/>
      <c r="BU12" s="170"/>
      <c r="BV12" s="170"/>
      <c r="BW12" s="171"/>
      <c r="BX12" s="169"/>
      <c r="BY12" s="170"/>
      <c r="BZ12" s="170"/>
      <c r="CA12" s="170"/>
      <c r="CB12" s="170"/>
      <c r="CC12" s="170"/>
      <c r="CD12" s="170"/>
      <c r="CE12" s="171"/>
      <c r="CF12" s="169"/>
      <c r="CG12" s="170"/>
      <c r="CH12" s="170"/>
      <c r="CI12" s="170"/>
      <c r="CJ12" s="170"/>
      <c r="CK12" s="170"/>
      <c r="CL12" s="170"/>
      <c r="CM12" s="171"/>
      <c r="CN12" s="169"/>
      <c r="CO12" s="170"/>
      <c r="CP12" s="170"/>
      <c r="CQ12" s="170"/>
      <c r="CR12" s="170"/>
      <c r="CS12" s="170"/>
      <c r="CT12" s="170"/>
      <c r="CU12" s="173"/>
    </row>
    <row r="13" spans="1:99" s="3" customFormat="1" ht="12.75">
      <c r="A13" s="277" t="s">
        <v>158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/>
      <c r="R13" s="163" t="s">
        <v>79</v>
      </c>
      <c r="S13" s="163"/>
      <c r="T13" s="163"/>
      <c r="U13" s="164"/>
      <c r="V13" s="189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I13" s="151">
        <f>AZ13+CF13</f>
        <v>1012000</v>
      </c>
      <c r="AJ13" s="152"/>
      <c r="AK13" s="152"/>
      <c r="AL13" s="152"/>
      <c r="AM13" s="152"/>
      <c r="AN13" s="152"/>
      <c r="AO13" s="152"/>
      <c r="AP13" s="152"/>
      <c r="AQ13" s="153"/>
      <c r="AR13" s="247" t="s">
        <v>38</v>
      </c>
      <c r="AS13" s="248"/>
      <c r="AT13" s="248"/>
      <c r="AU13" s="248"/>
      <c r="AV13" s="248"/>
      <c r="AW13" s="248"/>
      <c r="AX13" s="248"/>
      <c r="AY13" s="249"/>
      <c r="AZ13" s="151">
        <v>0</v>
      </c>
      <c r="BA13" s="152"/>
      <c r="BB13" s="152"/>
      <c r="BC13" s="152"/>
      <c r="BD13" s="152"/>
      <c r="BE13" s="152"/>
      <c r="BF13" s="152"/>
      <c r="BG13" s="153"/>
      <c r="BH13" s="247" t="s">
        <v>38</v>
      </c>
      <c r="BI13" s="248"/>
      <c r="BJ13" s="248"/>
      <c r="BK13" s="248"/>
      <c r="BL13" s="248"/>
      <c r="BM13" s="248"/>
      <c r="BN13" s="248"/>
      <c r="BO13" s="249"/>
      <c r="BP13" s="247" t="s">
        <v>38</v>
      </c>
      <c r="BQ13" s="248"/>
      <c r="BR13" s="248"/>
      <c r="BS13" s="248"/>
      <c r="BT13" s="248"/>
      <c r="BU13" s="248"/>
      <c r="BV13" s="248"/>
      <c r="BW13" s="249"/>
      <c r="BX13" s="247" t="s">
        <v>38</v>
      </c>
      <c r="BY13" s="248"/>
      <c r="BZ13" s="248"/>
      <c r="CA13" s="248"/>
      <c r="CB13" s="248"/>
      <c r="CC13" s="248"/>
      <c r="CD13" s="248"/>
      <c r="CE13" s="249"/>
      <c r="CF13" s="151">
        <f>1012000</f>
        <v>1012000</v>
      </c>
      <c r="CG13" s="152"/>
      <c r="CH13" s="152"/>
      <c r="CI13" s="152"/>
      <c r="CJ13" s="152"/>
      <c r="CK13" s="152"/>
      <c r="CL13" s="152"/>
      <c r="CM13" s="153"/>
      <c r="CN13" s="247" t="s">
        <v>38</v>
      </c>
      <c r="CO13" s="248"/>
      <c r="CP13" s="248"/>
      <c r="CQ13" s="248"/>
      <c r="CR13" s="248"/>
      <c r="CS13" s="248"/>
      <c r="CT13" s="248"/>
      <c r="CU13" s="253"/>
    </row>
    <row r="14" spans="1:99" s="3" customFormat="1" ht="12.75">
      <c r="A14" s="229" t="s">
        <v>80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78"/>
      <c r="S14" s="178"/>
      <c r="T14" s="178"/>
      <c r="U14" s="179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169"/>
      <c r="AJ14" s="170"/>
      <c r="AK14" s="170"/>
      <c r="AL14" s="170"/>
      <c r="AM14" s="170"/>
      <c r="AN14" s="170"/>
      <c r="AO14" s="170"/>
      <c r="AP14" s="170"/>
      <c r="AQ14" s="171"/>
      <c r="AR14" s="250"/>
      <c r="AS14" s="251"/>
      <c r="AT14" s="251"/>
      <c r="AU14" s="251"/>
      <c r="AV14" s="251"/>
      <c r="AW14" s="251"/>
      <c r="AX14" s="251"/>
      <c r="AY14" s="252"/>
      <c r="AZ14" s="169"/>
      <c r="BA14" s="170"/>
      <c r="BB14" s="170"/>
      <c r="BC14" s="170"/>
      <c r="BD14" s="170"/>
      <c r="BE14" s="170"/>
      <c r="BF14" s="170"/>
      <c r="BG14" s="171"/>
      <c r="BH14" s="250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2"/>
      <c r="BX14" s="250"/>
      <c r="BY14" s="251"/>
      <c r="BZ14" s="251"/>
      <c r="CA14" s="251"/>
      <c r="CB14" s="251"/>
      <c r="CC14" s="251"/>
      <c r="CD14" s="251"/>
      <c r="CE14" s="252"/>
      <c r="CF14" s="169"/>
      <c r="CG14" s="170"/>
      <c r="CH14" s="170"/>
      <c r="CI14" s="170"/>
      <c r="CJ14" s="170"/>
      <c r="CK14" s="170"/>
      <c r="CL14" s="170"/>
      <c r="CM14" s="171"/>
      <c r="CN14" s="250"/>
      <c r="CO14" s="251"/>
      <c r="CP14" s="251"/>
      <c r="CQ14" s="251"/>
      <c r="CR14" s="251"/>
      <c r="CS14" s="251"/>
      <c r="CT14" s="251"/>
      <c r="CU14" s="254"/>
    </row>
    <row r="15" spans="1:99" s="3" customFormat="1" ht="16.5" customHeight="1">
      <c r="A15" s="232" t="s">
        <v>197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163" t="s">
        <v>81</v>
      </c>
      <c r="S15" s="163"/>
      <c r="T15" s="163"/>
      <c r="U15" s="164"/>
      <c r="V15" s="198" t="s">
        <v>173</v>
      </c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  <c r="AI15" s="151">
        <f>SUM(AR15:BG15)+SUM(BX15:CU15)</f>
        <v>28285200</v>
      </c>
      <c r="AJ15" s="152"/>
      <c r="AK15" s="152"/>
      <c r="AL15" s="152"/>
      <c r="AM15" s="152"/>
      <c r="AN15" s="152"/>
      <c r="AO15" s="152"/>
      <c r="AP15" s="152"/>
      <c r="AQ15" s="153"/>
      <c r="AR15" s="151">
        <f>AR16+AR17</f>
        <v>28285200</v>
      </c>
      <c r="AS15" s="152"/>
      <c r="AT15" s="152"/>
      <c r="AU15" s="152"/>
      <c r="AV15" s="152"/>
      <c r="AW15" s="152"/>
      <c r="AX15" s="152"/>
      <c r="AY15" s="153"/>
      <c r="AZ15" s="151">
        <f>SUM(AZ16:BG18)</f>
        <v>0</v>
      </c>
      <c r="BA15" s="152"/>
      <c r="BB15" s="152"/>
      <c r="BC15" s="152"/>
      <c r="BD15" s="152"/>
      <c r="BE15" s="152"/>
      <c r="BF15" s="152"/>
      <c r="BG15" s="153"/>
      <c r="BH15" s="247" t="s">
        <v>38</v>
      </c>
      <c r="BI15" s="248"/>
      <c r="BJ15" s="248"/>
      <c r="BK15" s="248"/>
      <c r="BL15" s="248"/>
      <c r="BM15" s="248"/>
      <c r="BN15" s="248"/>
      <c r="BO15" s="249"/>
      <c r="BP15" s="247" t="s">
        <v>38</v>
      </c>
      <c r="BQ15" s="248"/>
      <c r="BR15" s="248"/>
      <c r="BS15" s="248"/>
      <c r="BT15" s="248"/>
      <c r="BU15" s="248"/>
      <c r="BV15" s="248"/>
      <c r="BW15" s="249"/>
      <c r="BX15" s="151">
        <f>SUM(BX16:CE18)</f>
        <v>0</v>
      </c>
      <c r="BY15" s="152"/>
      <c r="BZ15" s="152"/>
      <c r="CA15" s="152"/>
      <c r="CB15" s="152"/>
      <c r="CC15" s="152"/>
      <c r="CD15" s="152"/>
      <c r="CE15" s="153"/>
      <c r="CF15" s="151">
        <v>0</v>
      </c>
      <c r="CG15" s="152"/>
      <c r="CH15" s="152"/>
      <c r="CI15" s="152"/>
      <c r="CJ15" s="152"/>
      <c r="CK15" s="152"/>
      <c r="CL15" s="152"/>
      <c r="CM15" s="153"/>
      <c r="CN15" s="151">
        <f>SUM(CN16:CU18)</f>
        <v>0</v>
      </c>
      <c r="CO15" s="152"/>
      <c r="CP15" s="152"/>
      <c r="CQ15" s="152"/>
      <c r="CR15" s="152"/>
      <c r="CS15" s="152"/>
      <c r="CT15" s="152"/>
      <c r="CU15" s="153"/>
    </row>
    <row r="16" spans="1:99" s="3" customFormat="1" ht="36.75" customHeight="1">
      <c r="A16" s="261" t="s">
        <v>187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163" t="s">
        <v>161</v>
      </c>
      <c r="S16" s="163"/>
      <c r="T16" s="163"/>
      <c r="U16" s="164"/>
      <c r="V16" s="198" t="s">
        <v>173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74">
        <f>SUM(AR16:BG16)+SUM(BX16:CU16)</f>
        <v>2250500</v>
      </c>
      <c r="AJ16" s="175"/>
      <c r="AK16" s="175"/>
      <c r="AL16" s="175"/>
      <c r="AM16" s="175"/>
      <c r="AN16" s="175"/>
      <c r="AO16" s="175"/>
      <c r="AP16" s="175"/>
      <c r="AQ16" s="176"/>
      <c r="AR16" s="151">
        <f>(1824000+426500)</f>
        <v>2250500</v>
      </c>
      <c r="AS16" s="152"/>
      <c r="AT16" s="152"/>
      <c r="AU16" s="152"/>
      <c r="AV16" s="152"/>
      <c r="AW16" s="152"/>
      <c r="AX16" s="152"/>
      <c r="AY16" s="153"/>
      <c r="AZ16" s="151">
        <v>0</v>
      </c>
      <c r="BA16" s="152"/>
      <c r="BB16" s="152"/>
      <c r="BC16" s="152"/>
      <c r="BD16" s="152"/>
      <c r="BE16" s="152"/>
      <c r="BF16" s="152"/>
      <c r="BG16" s="153"/>
      <c r="BH16" s="255" t="s">
        <v>38</v>
      </c>
      <c r="BI16" s="256"/>
      <c r="BJ16" s="256"/>
      <c r="BK16" s="256"/>
      <c r="BL16" s="256"/>
      <c r="BM16" s="256"/>
      <c r="BN16" s="256"/>
      <c r="BO16" s="257"/>
      <c r="BP16" s="255" t="s">
        <v>38</v>
      </c>
      <c r="BQ16" s="256"/>
      <c r="BR16" s="256"/>
      <c r="BS16" s="256"/>
      <c r="BT16" s="256"/>
      <c r="BU16" s="256"/>
      <c r="BV16" s="256"/>
      <c r="BW16" s="257"/>
      <c r="BX16" s="151">
        <v>0</v>
      </c>
      <c r="BY16" s="152"/>
      <c r="BZ16" s="152"/>
      <c r="CA16" s="152"/>
      <c r="CB16" s="152"/>
      <c r="CC16" s="152"/>
      <c r="CD16" s="152"/>
      <c r="CE16" s="153"/>
      <c r="CF16" s="151">
        <v>0</v>
      </c>
      <c r="CG16" s="152"/>
      <c r="CH16" s="152"/>
      <c r="CI16" s="152"/>
      <c r="CJ16" s="152"/>
      <c r="CK16" s="152"/>
      <c r="CL16" s="152"/>
      <c r="CM16" s="153"/>
      <c r="CN16" s="174">
        <v>0</v>
      </c>
      <c r="CO16" s="175"/>
      <c r="CP16" s="175"/>
      <c r="CQ16" s="175"/>
      <c r="CR16" s="175"/>
      <c r="CS16" s="175"/>
      <c r="CT16" s="175"/>
      <c r="CU16" s="177"/>
    </row>
    <row r="17" spans="1:99" s="3" customFormat="1" ht="24.75" customHeight="1">
      <c r="A17" s="261" t="s">
        <v>159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3"/>
      <c r="R17" s="184" t="s">
        <v>162</v>
      </c>
      <c r="S17" s="184"/>
      <c r="T17" s="184"/>
      <c r="U17" s="185"/>
      <c r="V17" s="198" t="s">
        <v>173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174">
        <f>SUM(AR17:BG17)+SUM(BX17:CU17)</f>
        <v>26034700</v>
      </c>
      <c r="AJ17" s="175"/>
      <c r="AK17" s="175"/>
      <c r="AL17" s="175"/>
      <c r="AM17" s="175"/>
      <c r="AN17" s="175"/>
      <c r="AO17" s="175"/>
      <c r="AP17" s="175"/>
      <c r="AQ17" s="176"/>
      <c r="AR17" s="174">
        <f>1001300+25033400</f>
        <v>26034700</v>
      </c>
      <c r="AS17" s="175"/>
      <c r="AT17" s="175"/>
      <c r="AU17" s="175"/>
      <c r="AV17" s="175"/>
      <c r="AW17" s="175"/>
      <c r="AX17" s="175"/>
      <c r="AY17" s="176"/>
      <c r="AZ17" s="174">
        <v>0</v>
      </c>
      <c r="BA17" s="175"/>
      <c r="BB17" s="175"/>
      <c r="BC17" s="175"/>
      <c r="BD17" s="175"/>
      <c r="BE17" s="175"/>
      <c r="BF17" s="175"/>
      <c r="BG17" s="176"/>
      <c r="BH17" s="255" t="s">
        <v>38</v>
      </c>
      <c r="BI17" s="256"/>
      <c r="BJ17" s="256"/>
      <c r="BK17" s="256"/>
      <c r="BL17" s="256"/>
      <c r="BM17" s="256"/>
      <c r="BN17" s="256"/>
      <c r="BO17" s="257"/>
      <c r="BP17" s="255" t="s">
        <v>38</v>
      </c>
      <c r="BQ17" s="256"/>
      <c r="BR17" s="256"/>
      <c r="BS17" s="256"/>
      <c r="BT17" s="256"/>
      <c r="BU17" s="256"/>
      <c r="BV17" s="256"/>
      <c r="BW17" s="257"/>
      <c r="BX17" s="174">
        <v>0</v>
      </c>
      <c r="BY17" s="175"/>
      <c r="BZ17" s="175"/>
      <c r="CA17" s="175"/>
      <c r="CB17" s="175"/>
      <c r="CC17" s="175"/>
      <c r="CD17" s="175"/>
      <c r="CE17" s="176"/>
      <c r="CF17" s="174">
        <v>0</v>
      </c>
      <c r="CG17" s="175"/>
      <c r="CH17" s="175"/>
      <c r="CI17" s="175"/>
      <c r="CJ17" s="175"/>
      <c r="CK17" s="175"/>
      <c r="CL17" s="175"/>
      <c r="CM17" s="176"/>
      <c r="CN17" s="174">
        <v>0</v>
      </c>
      <c r="CO17" s="175"/>
      <c r="CP17" s="175"/>
      <c r="CQ17" s="175"/>
      <c r="CR17" s="175"/>
      <c r="CS17" s="175"/>
      <c r="CT17" s="175"/>
      <c r="CU17" s="177"/>
    </row>
    <row r="18" spans="1:99" s="3" customFormat="1" ht="14.25" customHeight="1" hidden="1">
      <c r="A18" s="274" t="s">
        <v>160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198" t="s">
        <v>163</v>
      </c>
      <c r="S18" s="184"/>
      <c r="T18" s="184"/>
      <c r="U18" s="185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74">
        <f>SUM(AR18:BG18)+SUM(BX18:CU18)</f>
        <v>0</v>
      </c>
      <c r="AJ18" s="175"/>
      <c r="AK18" s="175"/>
      <c r="AL18" s="175"/>
      <c r="AM18" s="175"/>
      <c r="AN18" s="175"/>
      <c r="AO18" s="175"/>
      <c r="AP18" s="175"/>
      <c r="AQ18" s="176"/>
      <c r="AR18" s="174"/>
      <c r="AS18" s="175"/>
      <c r="AT18" s="175"/>
      <c r="AU18" s="175"/>
      <c r="AV18" s="175"/>
      <c r="AW18" s="175"/>
      <c r="AX18" s="175"/>
      <c r="AY18" s="176"/>
      <c r="AZ18" s="174"/>
      <c r="BA18" s="175"/>
      <c r="BB18" s="175"/>
      <c r="BC18" s="175"/>
      <c r="BD18" s="175"/>
      <c r="BE18" s="175"/>
      <c r="BF18" s="175"/>
      <c r="BG18" s="176"/>
      <c r="BH18" s="255" t="s">
        <v>38</v>
      </c>
      <c r="BI18" s="256"/>
      <c r="BJ18" s="256"/>
      <c r="BK18" s="256"/>
      <c r="BL18" s="256"/>
      <c r="BM18" s="256"/>
      <c r="BN18" s="256"/>
      <c r="BO18" s="257"/>
      <c r="BP18" s="255" t="s">
        <v>38</v>
      </c>
      <c r="BQ18" s="256"/>
      <c r="BR18" s="256"/>
      <c r="BS18" s="256"/>
      <c r="BT18" s="256"/>
      <c r="BU18" s="256"/>
      <c r="BV18" s="256"/>
      <c r="BW18" s="257"/>
      <c r="BX18" s="174">
        <v>0</v>
      </c>
      <c r="BY18" s="175"/>
      <c r="BZ18" s="175"/>
      <c r="CA18" s="175"/>
      <c r="CB18" s="175"/>
      <c r="CC18" s="175"/>
      <c r="CD18" s="175"/>
      <c r="CE18" s="176"/>
      <c r="CF18" s="174">
        <v>0</v>
      </c>
      <c r="CG18" s="175"/>
      <c r="CH18" s="175"/>
      <c r="CI18" s="175"/>
      <c r="CJ18" s="175"/>
      <c r="CK18" s="175"/>
      <c r="CL18" s="175"/>
      <c r="CM18" s="176"/>
      <c r="CN18" s="174">
        <v>0</v>
      </c>
      <c r="CO18" s="175"/>
      <c r="CP18" s="175"/>
      <c r="CQ18" s="175"/>
      <c r="CR18" s="175"/>
      <c r="CS18" s="175"/>
      <c r="CT18" s="175"/>
      <c r="CU18" s="177"/>
    </row>
    <row r="19" spans="1:99" s="3" customFormat="1" ht="12.75" customHeight="1" hidden="1">
      <c r="A19" s="160" t="s">
        <v>82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163" t="s">
        <v>83</v>
      </c>
      <c r="S19" s="163"/>
      <c r="T19" s="163"/>
      <c r="U19" s="164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151"/>
      <c r="AJ19" s="152"/>
      <c r="AK19" s="152"/>
      <c r="AL19" s="152"/>
      <c r="AM19" s="152"/>
      <c r="AN19" s="152"/>
      <c r="AO19" s="152"/>
      <c r="AP19" s="152"/>
      <c r="AQ19" s="153"/>
      <c r="AR19" s="247" t="s">
        <v>38</v>
      </c>
      <c r="AS19" s="248"/>
      <c r="AT19" s="248"/>
      <c r="AU19" s="248"/>
      <c r="AV19" s="248"/>
      <c r="AW19" s="248"/>
      <c r="AX19" s="248"/>
      <c r="AY19" s="249"/>
      <c r="AZ19" s="151"/>
      <c r="BA19" s="152"/>
      <c r="BB19" s="152"/>
      <c r="BC19" s="152"/>
      <c r="BD19" s="152"/>
      <c r="BE19" s="152"/>
      <c r="BF19" s="152"/>
      <c r="BG19" s="153"/>
      <c r="BH19" s="247" t="s">
        <v>38</v>
      </c>
      <c r="BI19" s="248"/>
      <c r="BJ19" s="248"/>
      <c r="BK19" s="248"/>
      <c r="BL19" s="248"/>
      <c r="BM19" s="248"/>
      <c r="BN19" s="248"/>
      <c r="BO19" s="249"/>
      <c r="BP19" s="247" t="s">
        <v>38</v>
      </c>
      <c r="BQ19" s="248"/>
      <c r="BR19" s="248"/>
      <c r="BS19" s="248"/>
      <c r="BT19" s="248"/>
      <c r="BU19" s="248"/>
      <c r="BV19" s="248"/>
      <c r="BW19" s="249"/>
      <c r="BX19" s="247" t="s">
        <v>38</v>
      </c>
      <c r="BY19" s="248"/>
      <c r="BZ19" s="248"/>
      <c r="CA19" s="248"/>
      <c r="CB19" s="248"/>
      <c r="CC19" s="248"/>
      <c r="CD19" s="248"/>
      <c r="CE19" s="249"/>
      <c r="CF19" s="151"/>
      <c r="CG19" s="152"/>
      <c r="CH19" s="152"/>
      <c r="CI19" s="152"/>
      <c r="CJ19" s="152"/>
      <c r="CK19" s="152"/>
      <c r="CL19" s="152"/>
      <c r="CM19" s="153"/>
      <c r="CN19" s="247" t="s">
        <v>38</v>
      </c>
      <c r="CO19" s="248"/>
      <c r="CP19" s="248"/>
      <c r="CQ19" s="248"/>
      <c r="CR19" s="248"/>
      <c r="CS19" s="248"/>
      <c r="CT19" s="248"/>
      <c r="CU19" s="253"/>
    </row>
    <row r="20" spans="1:99" s="3" customFormat="1" ht="12.75" customHeight="1" hidden="1">
      <c r="A20" s="268" t="s">
        <v>84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235"/>
      <c r="S20" s="235"/>
      <c r="T20" s="235"/>
      <c r="U20" s="236"/>
      <c r="V20" s="271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  <c r="AI20" s="222"/>
      <c r="AJ20" s="223"/>
      <c r="AK20" s="223"/>
      <c r="AL20" s="223"/>
      <c r="AM20" s="223"/>
      <c r="AN20" s="223"/>
      <c r="AO20" s="223"/>
      <c r="AP20" s="223"/>
      <c r="AQ20" s="224"/>
      <c r="AR20" s="264"/>
      <c r="AS20" s="265"/>
      <c r="AT20" s="265"/>
      <c r="AU20" s="265"/>
      <c r="AV20" s="265"/>
      <c r="AW20" s="265"/>
      <c r="AX20" s="265"/>
      <c r="AY20" s="266"/>
      <c r="AZ20" s="222"/>
      <c r="BA20" s="223"/>
      <c r="BB20" s="223"/>
      <c r="BC20" s="223"/>
      <c r="BD20" s="223"/>
      <c r="BE20" s="223"/>
      <c r="BF20" s="223"/>
      <c r="BG20" s="224"/>
      <c r="BH20" s="264"/>
      <c r="BI20" s="265"/>
      <c r="BJ20" s="265"/>
      <c r="BK20" s="265"/>
      <c r="BL20" s="265"/>
      <c r="BM20" s="265"/>
      <c r="BN20" s="265"/>
      <c r="BO20" s="266"/>
      <c r="BP20" s="264"/>
      <c r="BQ20" s="265"/>
      <c r="BR20" s="265"/>
      <c r="BS20" s="265"/>
      <c r="BT20" s="265"/>
      <c r="BU20" s="265"/>
      <c r="BV20" s="265"/>
      <c r="BW20" s="266"/>
      <c r="BX20" s="264"/>
      <c r="BY20" s="265"/>
      <c r="BZ20" s="265"/>
      <c r="CA20" s="265"/>
      <c r="CB20" s="265"/>
      <c r="CC20" s="265"/>
      <c r="CD20" s="265"/>
      <c r="CE20" s="266"/>
      <c r="CF20" s="222"/>
      <c r="CG20" s="223"/>
      <c r="CH20" s="223"/>
      <c r="CI20" s="223"/>
      <c r="CJ20" s="223"/>
      <c r="CK20" s="223"/>
      <c r="CL20" s="223"/>
      <c r="CM20" s="224"/>
      <c r="CN20" s="264"/>
      <c r="CO20" s="265"/>
      <c r="CP20" s="265"/>
      <c r="CQ20" s="265"/>
      <c r="CR20" s="265"/>
      <c r="CS20" s="265"/>
      <c r="CT20" s="265"/>
      <c r="CU20" s="267"/>
    </row>
    <row r="21" spans="1:99" s="3" customFormat="1" ht="12.75" customHeight="1" hidden="1">
      <c r="A21" s="157" t="s">
        <v>85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R21" s="178"/>
      <c r="S21" s="178"/>
      <c r="T21" s="178"/>
      <c r="U21" s="179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169"/>
      <c r="AJ21" s="170"/>
      <c r="AK21" s="170"/>
      <c r="AL21" s="170"/>
      <c r="AM21" s="170"/>
      <c r="AN21" s="170"/>
      <c r="AO21" s="170"/>
      <c r="AP21" s="170"/>
      <c r="AQ21" s="171"/>
      <c r="AR21" s="250"/>
      <c r="AS21" s="251"/>
      <c r="AT21" s="251"/>
      <c r="AU21" s="251"/>
      <c r="AV21" s="251"/>
      <c r="AW21" s="251"/>
      <c r="AX21" s="251"/>
      <c r="AY21" s="252"/>
      <c r="AZ21" s="169"/>
      <c r="BA21" s="170"/>
      <c r="BB21" s="170"/>
      <c r="BC21" s="170"/>
      <c r="BD21" s="170"/>
      <c r="BE21" s="170"/>
      <c r="BF21" s="170"/>
      <c r="BG21" s="171"/>
      <c r="BH21" s="250"/>
      <c r="BI21" s="251"/>
      <c r="BJ21" s="251"/>
      <c r="BK21" s="251"/>
      <c r="BL21" s="251"/>
      <c r="BM21" s="251"/>
      <c r="BN21" s="251"/>
      <c r="BO21" s="252"/>
      <c r="BP21" s="250"/>
      <c r="BQ21" s="251"/>
      <c r="BR21" s="251"/>
      <c r="BS21" s="251"/>
      <c r="BT21" s="251"/>
      <c r="BU21" s="251"/>
      <c r="BV21" s="251"/>
      <c r="BW21" s="252"/>
      <c r="BX21" s="250"/>
      <c r="BY21" s="251"/>
      <c r="BZ21" s="251"/>
      <c r="CA21" s="251"/>
      <c r="CB21" s="251"/>
      <c r="CC21" s="251"/>
      <c r="CD21" s="251"/>
      <c r="CE21" s="252"/>
      <c r="CF21" s="169"/>
      <c r="CG21" s="170"/>
      <c r="CH21" s="170"/>
      <c r="CI21" s="170"/>
      <c r="CJ21" s="170"/>
      <c r="CK21" s="170"/>
      <c r="CL21" s="170"/>
      <c r="CM21" s="171"/>
      <c r="CN21" s="250"/>
      <c r="CO21" s="251"/>
      <c r="CP21" s="251"/>
      <c r="CQ21" s="251"/>
      <c r="CR21" s="251"/>
      <c r="CS21" s="251"/>
      <c r="CT21" s="251"/>
      <c r="CU21" s="254"/>
    </row>
    <row r="22" spans="1:99" s="3" customFormat="1" ht="12.75" customHeight="1" hidden="1">
      <c r="A22" s="160" t="s">
        <v>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  <c r="R22" s="163" t="s">
        <v>87</v>
      </c>
      <c r="S22" s="163"/>
      <c r="T22" s="163"/>
      <c r="U22" s="164"/>
      <c r="V22" s="189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1"/>
      <c r="AI22" s="151"/>
      <c r="AJ22" s="152"/>
      <c r="AK22" s="152"/>
      <c r="AL22" s="152"/>
      <c r="AM22" s="152"/>
      <c r="AN22" s="152"/>
      <c r="AO22" s="152"/>
      <c r="AP22" s="152"/>
      <c r="AQ22" s="153"/>
      <c r="AR22" s="247" t="s">
        <v>38</v>
      </c>
      <c r="AS22" s="248"/>
      <c r="AT22" s="248"/>
      <c r="AU22" s="248"/>
      <c r="AV22" s="248"/>
      <c r="AW22" s="248"/>
      <c r="AX22" s="248"/>
      <c r="AY22" s="249"/>
      <c r="AZ22" s="151"/>
      <c r="BA22" s="152"/>
      <c r="BB22" s="152"/>
      <c r="BC22" s="152"/>
      <c r="BD22" s="152"/>
      <c r="BE22" s="152"/>
      <c r="BF22" s="152"/>
      <c r="BG22" s="153"/>
      <c r="BH22" s="247" t="s">
        <v>38</v>
      </c>
      <c r="BI22" s="248"/>
      <c r="BJ22" s="248"/>
      <c r="BK22" s="248"/>
      <c r="BL22" s="248"/>
      <c r="BM22" s="248"/>
      <c r="BN22" s="248"/>
      <c r="BO22" s="249"/>
      <c r="BP22" s="247" t="s">
        <v>38</v>
      </c>
      <c r="BQ22" s="248"/>
      <c r="BR22" s="248"/>
      <c r="BS22" s="248"/>
      <c r="BT22" s="248"/>
      <c r="BU22" s="248"/>
      <c r="BV22" s="248"/>
      <c r="BW22" s="249"/>
      <c r="BX22" s="247" t="s">
        <v>38</v>
      </c>
      <c r="BY22" s="248"/>
      <c r="BZ22" s="248"/>
      <c r="CA22" s="248"/>
      <c r="CB22" s="248"/>
      <c r="CC22" s="248"/>
      <c r="CD22" s="248"/>
      <c r="CE22" s="249"/>
      <c r="CF22" s="151"/>
      <c r="CG22" s="152"/>
      <c r="CH22" s="152"/>
      <c r="CI22" s="152"/>
      <c r="CJ22" s="152"/>
      <c r="CK22" s="152"/>
      <c r="CL22" s="152"/>
      <c r="CM22" s="153"/>
      <c r="CN22" s="247" t="s">
        <v>38</v>
      </c>
      <c r="CO22" s="248"/>
      <c r="CP22" s="248"/>
      <c r="CQ22" s="248"/>
      <c r="CR22" s="248"/>
      <c r="CS22" s="248"/>
      <c r="CT22" s="248"/>
      <c r="CU22" s="253"/>
    </row>
    <row r="23" spans="1:99" s="3" customFormat="1" ht="12.75" customHeight="1" hidden="1">
      <c r="A23" s="268" t="s">
        <v>88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35"/>
      <c r="S23" s="235"/>
      <c r="T23" s="235"/>
      <c r="U23" s="236"/>
      <c r="V23" s="271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222"/>
      <c r="AJ23" s="223"/>
      <c r="AK23" s="223"/>
      <c r="AL23" s="223"/>
      <c r="AM23" s="223"/>
      <c r="AN23" s="223"/>
      <c r="AO23" s="223"/>
      <c r="AP23" s="223"/>
      <c r="AQ23" s="224"/>
      <c r="AR23" s="264"/>
      <c r="AS23" s="265"/>
      <c r="AT23" s="265"/>
      <c r="AU23" s="265"/>
      <c r="AV23" s="265"/>
      <c r="AW23" s="265"/>
      <c r="AX23" s="265"/>
      <c r="AY23" s="266"/>
      <c r="AZ23" s="222"/>
      <c r="BA23" s="223"/>
      <c r="BB23" s="223"/>
      <c r="BC23" s="223"/>
      <c r="BD23" s="223"/>
      <c r="BE23" s="223"/>
      <c r="BF23" s="223"/>
      <c r="BG23" s="224"/>
      <c r="BH23" s="264"/>
      <c r="BI23" s="265"/>
      <c r="BJ23" s="265"/>
      <c r="BK23" s="265"/>
      <c r="BL23" s="265"/>
      <c r="BM23" s="265"/>
      <c r="BN23" s="265"/>
      <c r="BO23" s="266"/>
      <c r="BP23" s="264"/>
      <c r="BQ23" s="265"/>
      <c r="BR23" s="265"/>
      <c r="BS23" s="265"/>
      <c r="BT23" s="265"/>
      <c r="BU23" s="265"/>
      <c r="BV23" s="265"/>
      <c r="BW23" s="266"/>
      <c r="BX23" s="264"/>
      <c r="BY23" s="265"/>
      <c r="BZ23" s="265"/>
      <c r="CA23" s="265"/>
      <c r="CB23" s="265"/>
      <c r="CC23" s="265"/>
      <c r="CD23" s="265"/>
      <c r="CE23" s="266"/>
      <c r="CF23" s="222"/>
      <c r="CG23" s="223"/>
      <c r="CH23" s="223"/>
      <c r="CI23" s="223"/>
      <c r="CJ23" s="223"/>
      <c r="CK23" s="223"/>
      <c r="CL23" s="223"/>
      <c r="CM23" s="224"/>
      <c r="CN23" s="264"/>
      <c r="CO23" s="265"/>
      <c r="CP23" s="265"/>
      <c r="CQ23" s="265"/>
      <c r="CR23" s="265"/>
      <c r="CS23" s="265"/>
      <c r="CT23" s="265"/>
      <c r="CU23" s="267"/>
    </row>
    <row r="24" spans="1:99" s="3" customFormat="1" ht="12.75" customHeight="1" hidden="1">
      <c r="A24" s="268" t="s">
        <v>89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235"/>
      <c r="S24" s="235"/>
      <c r="T24" s="235"/>
      <c r="U24" s="236"/>
      <c r="V24" s="271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222"/>
      <c r="AJ24" s="223"/>
      <c r="AK24" s="223"/>
      <c r="AL24" s="223"/>
      <c r="AM24" s="223"/>
      <c r="AN24" s="223"/>
      <c r="AO24" s="223"/>
      <c r="AP24" s="223"/>
      <c r="AQ24" s="224"/>
      <c r="AR24" s="264"/>
      <c r="AS24" s="265"/>
      <c r="AT24" s="265"/>
      <c r="AU24" s="265"/>
      <c r="AV24" s="265"/>
      <c r="AW24" s="265"/>
      <c r="AX24" s="265"/>
      <c r="AY24" s="266"/>
      <c r="AZ24" s="222"/>
      <c r="BA24" s="223"/>
      <c r="BB24" s="223"/>
      <c r="BC24" s="223"/>
      <c r="BD24" s="223"/>
      <c r="BE24" s="223"/>
      <c r="BF24" s="223"/>
      <c r="BG24" s="224"/>
      <c r="BH24" s="264"/>
      <c r="BI24" s="265"/>
      <c r="BJ24" s="265"/>
      <c r="BK24" s="265"/>
      <c r="BL24" s="265"/>
      <c r="BM24" s="265"/>
      <c r="BN24" s="265"/>
      <c r="BO24" s="266"/>
      <c r="BP24" s="264"/>
      <c r="BQ24" s="265"/>
      <c r="BR24" s="265"/>
      <c r="BS24" s="265"/>
      <c r="BT24" s="265"/>
      <c r="BU24" s="265"/>
      <c r="BV24" s="265"/>
      <c r="BW24" s="266"/>
      <c r="BX24" s="264"/>
      <c r="BY24" s="265"/>
      <c r="BZ24" s="265"/>
      <c r="CA24" s="265"/>
      <c r="CB24" s="265"/>
      <c r="CC24" s="265"/>
      <c r="CD24" s="265"/>
      <c r="CE24" s="266"/>
      <c r="CF24" s="222"/>
      <c r="CG24" s="223"/>
      <c r="CH24" s="223"/>
      <c r="CI24" s="223"/>
      <c r="CJ24" s="223"/>
      <c r="CK24" s="223"/>
      <c r="CL24" s="223"/>
      <c r="CM24" s="224"/>
      <c r="CN24" s="264"/>
      <c r="CO24" s="265"/>
      <c r="CP24" s="265"/>
      <c r="CQ24" s="265"/>
      <c r="CR24" s="265"/>
      <c r="CS24" s="265"/>
      <c r="CT24" s="265"/>
      <c r="CU24" s="267"/>
    </row>
    <row r="25" spans="1:99" s="3" customFormat="1" ht="12.75" customHeight="1" hidden="1">
      <c r="A25" s="268" t="s">
        <v>90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35"/>
      <c r="S25" s="235"/>
      <c r="T25" s="235"/>
      <c r="U25" s="236"/>
      <c r="V25" s="271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222"/>
      <c r="AJ25" s="223"/>
      <c r="AK25" s="223"/>
      <c r="AL25" s="223"/>
      <c r="AM25" s="223"/>
      <c r="AN25" s="223"/>
      <c r="AO25" s="223"/>
      <c r="AP25" s="223"/>
      <c r="AQ25" s="224"/>
      <c r="AR25" s="264"/>
      <c r="AS25" s="265"/>
      <c r="AT25" s="265"/>
      <c r="AU25" s="265"/>
      <c r="AV25" s="265"/>
      <c r="AW25" s="265"/>
      <c r="AX25" s="265"/>
      <c r="AY25" s="266"/>
      <c r="AZ25" s="222"/>
      <c r="BA25" s="223"/>
      <c r="BB25" s="223"/>
      <c r="BC25" s="223"/>
      <c r="BD25" s="223"/>
      <c r="BE25" s="223"/>
      <c r="BF25" s="223"/>
      <c r="BG25" s="224"/>
      <c r="BH25" s="264"/>
      <c r="BI25" s="265"/>
      <c r="BJ25" s="265"/>
      <c r="BK25" s="265"/>
      <c r="BL25" s="265"/>
      <c r="BM25" s="265"/>
      <c r="BN25" s="265"/>
      <c r="BO25" s="266"/>
      <c r="BP25" s="264"/>
      <c r="BQ25" s="265"/>
      <c r="BR25" s="265"/>
      <c r="BS25" s="265"/>
      <c r="BT25" s="265"/>
      <c r="BU25" s="265"/>
      <c r="BV25" s="265"/>
      <c r="BW25" s="266"/>
      <c r="BX25" s="264"/>
      <c r="BY25" s="265"/>
      <c r="BZ25" s="265"/>
      <c r="CA25" s="265"/>
      <c r="CB25" s="265"/>
      <c r="CC25" s="265"/>
      <c r="CD25" s="265"/>
      <c r="CE25" s="266"/>
      <c r="CF25" s="222"/>
      <c r="CG25" s="223"/>
      <c r="CH25" s="223"/>
      <c r="CI25" s="223"/>
      <c r="CJ25" s="223"/>
      <c r="CK25" s="223"/>
      <c r="CL25" s="223"/>
      <c r="CM25" s="224"/>
      <c r="CN25" s="264"/>
      <c r="CO25" s="265"/>
      <c r="CP25" s="265"/>
      <c r="CQ25" s="265"/>
      <c r="CR25" s="265"/>
      <c r="CS25" s="265"/>
      <c r="CT25" s="265"/>
      <c r="CU25" s="267"/>
    </row>
    <row r="26" spans="1:99" s="3" customFormat="1" ht="12.75" customHeight="1" hidden="1">
      <c r="A26" s="157" t="s">
        <v>91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78"/>
      <c r="S26" s="178"/>
      <c r="T26" s="178"/>
      <c r="U26" s="179"/>
      <c r="V26" s="192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4"/>
      <c r="AI26" s="169"/>
      <c r="AJ26" s="170"/>
      <c r="AK26" s="170"/>
      <c r="AL26" s="170"/>
      <c r="AM26" s="170"/>
      <c r="AN26" s="170"/>
      <c r="AO26" s="170"/>
      <c r="AP26" s="170"/>
      <c r="AQ26" s="171"/>
      <c r="AR26" s="250"/>
      <c r="AS26" s="251"/>
      <c r="AT26" s="251"/>
      <c r="AU26" s="251"/>
      <c r="AV26" s="251"/>
      <c r="AW26" s="251"/>
      <c r="AX26" s="251"/>
      <c r="AY26" s="252"/>
      <c r="AZ26" s="169"/>
      <c r="BA26" s="170"/>
      <c r="BB26" s="170"/>
      <c r="BC26" s="170"/>
      <c r="BD26" s="170"/>
      <c r="BE26" s="170"/>
      <c r="BF26" s="170"/>
      <c r="BG26" s="171"/>
      <c r="BH26" s="250"/>
      <c r="BI26" s="251"/>
      <c r="BJ26" s="251"/>
      <c r="BK26" s="251"/>
      <c r="BL26" s="251"/>
      <c r="BM26" s="251"/>
      <c r="BN26" s="251"/>
      <c r="BO26" s="252"/>
      <c r="BP26" s="250"/>
      <c r="BQ26" s="251"/>
      <c r="BR26" s="251"/>
      <c r="BS26" s="251"/>
      <c r="BT26" s="251"/>
      <c r="BU26" s="251"/>
      <c r="BV26" s="251"/>
      <c r="BW26" s="252"/>
      <c r="BX26" s="250"/>
      <c r="BY26" s="251"/>
      <c r="BZ26" s="251"/>
      <c r="CA26" s="251"/>
      <c r="CB26" s="251"/>
      <c r="CC26" s="251"/>
      <c r="CD26" s="251"/>
      <c r="CE26" s="252"/>
      <c r="CF26" s="169"/>
      <c r="CG26" s="170"/>
      <c r="CH26" s="170"/>
      <c r="CI26" s="170"/>
      <c r="CJ26" s="170"/>
      <c r="CK26" s="170"/>
      <c r="CL26" s="170"/>
      <c r="CM26" s="171"/>
      <c r="CN26" s="250"/>
      <c r="CO26" s="251"/>
      <c r="CP26" s="251"/>
      <c r="CQ26" s="251"/>
      <c r="CR26" s="251"/>
      <c r="CS26" s="251"/>
      <c r="CT26" s="251"/>
      <c r="CU26" s="254"/>
    </row>
    <row r="27" spans="1:99" s="3" customFormat="1" ht="12.75">
      <c r="A27" s="160" t="s">
        <v>183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3" t="s">
        <v>92</v>
      </c>
      <c r="S27" s="163"/>
      <c r="T27" s="163"/>
      <c r="U27" s="164"/>
      <c r="V27" s="189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1"/>
      <c r="AI27" s="151">
        <f>SUM(AI29:AQ35)</f>
        <v>2026700</v>
      </c>
      <c r="AJ27" s="152"/>
      <c r="AK27" s="152"/>
      <c r="AL27" s="152"/>
      <c r="AM27" s="152"/>
      <c r="AN27" s="152"/>
      <c r="AO27" s="152"/>
      <c r="AP27" s="152"/>
      <c r="AQ27" s="153"/>
      <c r="AR27" s="151">
        <f>AR29</f>
        <v>275900</v>
      </c>
      <c r="AS27" s="152"/>
      <c r="AT27" s="152"/>
      <c r="AU27" s="152"/>
      <c r="AV27" s="152"/>
      <c r="AW27" s="152"/>
      <c r="AX27" s="152"/>
      <c r="AY27" s="153"/>
      <c r="AZ27" s="151"/>
      <c r="BA27" s="152"/>
      <c r="BB27" s="152"/>
      <c r="BC27" s="152"/>
      <c r="BD27" s="152"/>
      <c r="BE27" s="152"/>
      <c r="BF27" s="152"/>
      <c r="BG27" s="153"/>
      <c r="BH27" s="151">
        <f>SUM(BH29:BO35)</f>
        <v>1750800</v>
      </c>
      <c r="BI27" s="152"/>
      <c r="BJ27" s="152"/>
      <c r="BK27" s="152"/>
      <c r="BL27" s="152"/>
      <c r="BM27" s="152"/>
      <c r="BN27" s="152"/>
      <c r="BO27" s="153"/>
      <c r="BP27" s="151"/>
      <c r="BQ27" s="152"/>
      <c r="BR27" s="152"/>
      <c r="BS27" s="152"/>
      <c r="BT27" s="152"/>
      <c r="BU27" s="152"/>
      <c r="BV27" s="152"/>
      <c r="BW27" s="153"/>
      <c r="BX27" s="247" t="s">
        <v>38</v>
      </c>
      <c r="BY27" s="248"/>
      <c r="BZ27" s="248"/>
      <c r="CA27" s="248"/>
      <c r="CB27" s="248"/>
      <c r="CC27" s="248"/>
      <c r="CD27" s="248"/>
      <c r="CE27" s="249"/>
      <c r="CF27" s="247" t="s">
        <v>38</v>
      </c>
      <c r="CG27" s="248"/>
      <c r="CH27" s="248"/>
      <c r="CI27" s="248"/>
      <c r="CJ27" s="248"/>
      <c r="CK27" s="248"/>
      <c r="CL27" s="248"/>
      <c r="CM27" s="249"/>
      <c r="CN27" s="247" t="s">
        <v>38</v>
      </c>
      <c r="CO27" s="248"/>
      <c r="CP27" s="248"/>
      <c r="CQ27" s="248"/>
      <c r="CR27" s="248"/>
      <c r="CS27" s="248"/>
      <c r="CT27" s="248"/>
      <c r="CU27" s="253"/>
    </row>
    <row r="28" spans="1:99" s="3" customFormat="1" ht="12.75">
      <c r="A28" s="157" t="s">
        <v>184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78"/>
      <c r="S28" s="178"/>
      <c r="T28" s="178"/>
      <c r="U28" s="179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4"/>
      <c r="AI28" s="169"/>
      <c r="AJ28" s="170"/>
      <c r="AK28" s="170"/>
      <c r="AL28" s="170"/>
      <c r="AM28" s="170"/>
      <c r="AN28" s="170"/>
      <c r="AO28" s="170"/>
      <c r="AP28" s="170"/>
      <c r="AQ28" s="171"/>
      <c r="AR28" s="169"/>
      <c r="AS28" s="170"/>
      <c r="AT28" s="170"/>
      <c r="AU28" s="170"/>
      <c r="AV28" s="170"/>
      <c r="AW28" s="170"/>
      <c r="AX28" s="170"/>
      <c r="AY28" s="171"/>
      <c r="AZ28" s="169"/>
      <c r="BA28" s="170"/>
      <c r="BB28" s="170"/>
      <c r="BC28" s="170"/>
      <c r="BD28" s="170"/>
      <c r="BE28" s="170"/>
      <c r="BF28" s="170"/>
      <c r="BG28" s="171"/>
      <c r="BH28" s="169"/>
      <c r="BI28" s="170"/>
      <c r="BJ28" s="170"/>
      <c r="BK28" s="170"/>
      <c r="BL28" s="170"/>
      <c r="BM28" s="170"/>
      <c r="BN28" s="170"/>
      <c r="BO28" s="171"/>
      <c r="BP28" s="169"/>
      <c r="BQ28" s="170"/>
      <c r="BR28" s="170"/>
      <c r="BS28" s="170"/>
      <c r="BT28" s="170"/>
      <c r="BU28" s="170"/>
      <c r="BV28" s="170"/>
      <c r="BW28" s="171"/>
      <c r="BX28" s="250"/>
      <c r="BY28" s="251"/>
      <c r="BZ28" s="251"/>
      <c r="CA28" s="251"/>
      <c r="CB28" s="251"/>
      <c r="CC28" s="251"/>
      <c r="CD28" s="251"/>
      <c r="CE28" s="252"/>
      <c r="CF28" s="250"/>
      <c r="CG28" s="251"/>
      <c r="CH28" s="251"/>
      <c r="CI28" s="251"/>
      <c r="CJ28" s="251"/>
      <c r="CK28" s="251"/>
      <c r="CL28" s="251"/>
      <c r="CM28" s="252"/>
      <c r="CN28" s="250"/>
      <c r="CO28" s="251"/>
      <c r="CP28" s="251"/>
      <c r="CQ28" s="251"/>
      <c r="CR28" s="251"/>
      <c r="CS28" s="251"/>
      <c r="CT28" s="251"/>
      <c r="CU28" s="254"/>
    </row>
    <row r="29" spans="1:99" s="3" customFormat="1" ht="38.25" customHeight="1">
      <c r="A29" s="261" t="s">
        <v>178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  <c r="R29" s="184" t="s">
        <v>164</v>
      </c>
      <c r="S29" s="184"/>
      <c r="T29" s="184"/>
      <c r="U29" s="185"/>
      <c r="V29" s="198" t="s">
        <v>179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74">
        <f>AR29</f>
        <v>275900</v>
      </c>
      <c r="AJ29" s="175"/>
      <c r="AK29" s="175"/>
      <c r="AL29" s="175"/>
      <c r="AM29" s="175"/>
      <c r="AN29" s="175"/>
      <c r="AO29" s="175"/>
      <c r="AP29" s="175"/>
      <c r="AQ29" s="176"/>
      <c r="AR29" s="151">
        <v>275900</v>
      </c>
      <c r="AS29" s="152"/>
      <c r="AT29" s="152"/>
      <c r="AU29" s="152"/>
      <c r="AV29" s="152"/>
      <c r="AW29" s="152"/>
      <c r="AX29" s="152"/>
      <c r="AY29" s="153"/>
      <c r="AZ29" s="174"/>
      <c r="BA29" s="175"/>
      <c r="BB29" s="175"/>
      <c r="BC29" s="175"/>
      <c r="BD29" s="175"/>
      <c r="BE29" s="175"/>
      <c r="BF29" s="175"/>
      <c r="BG29" s="176"/>
      <c r="BH29" s="255" t="s">
        <v>38</v>
      </c>
      <c r="BI29" s="256"/>
      <c r="BJ29" s="256"/>
      <c r="BK29" s="256"/>
      <c r="BL29" s="256"/>
      <c r="BM29" s="256"/>
      <c r="BN29" s="256"/>
      <c r="BO29" s="257"/>
      <c r="BP29" s="255"/>
      <c r="BQ29" s="256"/>
      <c r="BR29" s="256"/>
      <c r="BS29" s="256"/>
      <c r="BT29" s="256"/>
      <c r="BU29" s="256"/>
      <c r="BV29" s="256"/>
      <c r="BW29" s="257"/>
      <c r="BX29" s="255" t="s">
        <v>38</v>
      </c>
      <c r="BY29" s="256"/>
      <c r="BZ29" s="256"/>
      <c r="CA29" s="256"/>
      <c r="CB29" s="256"/>
      <c r="CC29" s="256"/>
      <c r="CD29" s="256"/>
      <c r="CE29" s="257"/>
      <c r="CF29" s="255" t="s">
        <v>38</v>
      </c>
      <c r="CG29" s="256"/>
      <c r="CH29" s="256"/>
      <c r="CI29" s="256"/>
      <c r="CJ29" s="256"/>
      <c r="CK29" s="256"/>
      <c r="CL29" s="256"/>
      <c r="CM29" s="257"/>
      <c r="CN29" s="255" t="s">
        <v>38</v>
      </c>
      <c r="CO29" s="256"/>
      <c r="CP29" s="256"/>
      <c r="CQ29" s="256"/>
      <c r="CR29" s="256"/>
      <c r="CS29" s="256"/>
      <c r="CT29" s="256"/>
      <c r="CU29" s="257"/>
    </row>
    <row r="30" spans="1:99" s="3" customFormat="1" ht="23.25" customHeight="1">
      <c r="A30" s="261" t="s">
        <v>172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3"/>
      <c r="R30" s="184" t="s">
        <v>165</v>
      </c>
      <c r="S30" s="184"/>
      <c r="T30" s="184"/>
      <c r="U30" s="185"/>
      <c r="V30" s="198" t="s">
        <v>180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74">
        <f aca="true" t="shared" si="0" ref="AI30:AI35">BH30</f>
        <v>865700</v>
      </c>
      <c r="AJ30" s="175"/>
      <c r="AK30" s="175"/>
      <c r="AL30" s="175"/>
      <c r="AM30" s="175"/>
      <c r="AN30" s="175"/>
      <c r="AO30" s="175"/>
      <c r="AP30" s="175"/>
      <c r="AQ30" s="176"/>
      <c r="AR30" s="255" t="s">
        <v>38</v>
      </c>
      <c r="AS30" s="256"/>
      <c r="AT30" s="256"/>
      <c r="AU30" s="256"/>
      <c r="AV30" s="256"/>
      <c r="AW30" s="256"/>
      <c r="AX30" s="256"/>
      <c r="AY30" s="257"/>
      <c r="AZ30" s="174"/>
      <c r="BA30" s="175"/>
      <c r="BB30" s="175"/>
      <c r="BC30" s="175"/>
      <c r="BD30" s="175"/>
      <c r="BE30" s="175"/>
      <c r="BF30" s="175"/>
      <c r="BG30" s="176"/>
      <c r="BH30" s="174">
        <f>135200+730500</f>
        <v>865700</v>
      </c>
      <c r="BI30" s="175"/>
      <c r="BJ30" s="175"/>
      <c r="BK30" s="175"/>
      <c r="BL30" s="175"/>
      <c r="BM30" s="175"/>
      <c r="BN30" s="175"/>
      <c r="BO30" s="176"/>
      <c r="BP30" s="255"/>
      <c r="BQ30" s="256"/>
      <c r="BR30" s="256"/>
      <c r="BS30" s="256"/>
      <c r="BT30" s="256"/>
      <c r="BU30" s="256"/>
      <c r="BV30" s="256"/>
      <c r="BW30" s="257"/>
      <c r="BX30" s="255" t="s">
        <v>38</v>
      </c>
      <c r="BY30" s="256"/>
      <c r="BZ30" s="256"/>
      <c r="CA30" s="256"/>
      <c r="CB30" s="256"/>
      <c r="CC30" s="256"/>
      <c r="CD30" s="256"/>
      <c r="CE30" s="257"/>
      <c r="CF30" s="255" t="s">
        <v>38</v>
      </c>
      <c r="CG30" s="256"/>
      <c r="CH30" s="256"/>
      <c r="CI30" s="256"/>
      <c r="CJ30" s="256"/>
      <c r="CK30" s="256"/>
      <c r="CL30" s="256"/>
      <c r="CM30" s="257"/>
      <c r="CN30" s="255" t="s">
        <v>38</v>
      </c>
      <c r="CO30" s="256"/>
      <c r="CP30" s="256"/>
      <c r="CQ30" s="256"/>
      <c r="CR30" s="256"/>
      <c r="CS30" s="256"/>
      <c r="CT30" s="256"/>
      <c r="CU30" s="257"/>
    </row>
    <row r="31" spans="1:99" s="3" customFormat="1" ht="38.25" customHeight="1" hidden="1">
      <c r="A31" s="261" t="s">
        <v>176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184" t="s">
        <v>165</v>
      </c>
      <c r="S31" s="184"/>
      <c r="T31" s="184"/>
      <c r="U31" s="185"/>
      <c r="V31" s="198" t="s">
        <v>177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174">
        <f t="shared" si="0"/>
        <v>0</v>
      </c>
      <c r="AJ31" s="175"/>
      <c r="AK31" s="175"/>
      <c r="AL31" s="175"/>
      <c r="AM31" s="175"/>
      <c r="AN31" s="175"/>
      <c r="AO31" s="175"/>
      <c r="AP31" s="175"/>
      <c r="AQ31" s="176"/>
      <c r="AR31" s="255" t="s">
        <v>38</v>
      </c>
      <c r="AS31" s="256"/>
      <c r="AT31" s="256"/>
      <c r="AU31" s="256"/>
      <c r="AV31" s="256"/>
      <c r="AW31" s="256"/>
      <c r="AX31" s="256"/>
      <c r="AY31" s="257"/>
      <c r="AZ31" s="174"/>
      <c r="BA31" s="175"/>
      <c r="BB31" s="175"/>
      <c r="BC31" s="175"/>
      <c r="BD31" s="175"/>
      <c r="BE31" s="175"/>
      <c r="BF31" s="175"/>
      <c r="BG31" s="176"/>
      <c r="BH31" s="174">
        <v>0</v>
      </c>
      <c r="BI31" s="175"/>
      <c r="BJ31" s="175"/>
      <c r="BK31" s="175"/>
      <c r="BL31" s="175"/>
      <c r="BM31" s="175"/>
      <c r="BN31" s="175"/>
      <c r="BO31" s="176"/>
      <c r="BP31" s="255"/>
      <c r="BQ31" s="256"/>
      <c r="BR31" s="256"/>
      <c r="BS31" s="256"/>
      <c r="BT31" s="256"/>
      <c r="BU31" s="256"/>
      <c r="BV31" s="256"/>
      <c r="BW31" s="257"/>
      <c r="BX31" s="255" t="s">
        <v>38</v>
      </c>
      <c r="BY31" s="256"/>
      <c r="BZ31" s="256"/>
      <c r="CA31" s="256"/>
      <c r="CB31" s="256"/>
      <c r="CC31" s="256"/>
      <c r="CD31" s="256"/>
      <c r="CE31" s="257"/>
      <c r="CF31" s="255" t="s">
        <v>38</v>
      </c>
      <c r="CG31" s="256"/>
      <c r="CH31" s="256"/>
      <c r="CI31" s="256"/>
      <c r="CJ31" s="256"/>
      <c r="CK31" s="256"/>
      <c r="CL31" s="256"/>
      <c r="CM31" s="257"/>
      <c r="CN31" s="255" t="s">
        <v>38</v>
      </c>
      <c r="CO31" s="256"/>
      <c r="CP31" s="256"/>
      <c r="CQ31" s="256"/>
      <c r="CR31" s="256"/>
      <c r="CS31" s="256"/>
      <c r="CT31" s="256"/>
      <c r="CU31" s="257"/>
    </row>
    <row r="32" spans="1:99" s="3" customFormat="1" ht="39" customHeight="1" hidden="1">
      <c r="A32" s="261" t="s">
        <v>185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3"/>
      <c r="R32" s="184" t="s">
        <v>167</v>
      </c>
      <c r="S32" s="184"/>
      <c r="T32" s="184"/>
      <c r="U32" s="185"/>
      <c r="V32" s="198" t="s">
        <v>186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74">
        <f t="shared" si="0"/>
        <v>0</v>
      </c>
      <c r="AJ32" s="175"/>
      <c r="AK32" s="175"/>
      <c r="AL32" s="175"/>
      <c r="AM32" s="175"/>
      <c r="AN32" s="175"/>
      <c r="AO32" s="175"/>
      <c r="AP32" s="175"/>
      <c r="AQ32" s="176"/>
      <c r="AR32" s="255" t="s">
        <v>38</v>
      </c>
      <c r="AS32" s="256"/>
      <c r="AT32" s="256"/>
      <c r="AU32" s="256"/>
      <c r="AV32" s="256"/>
      <c r="AW32" s="256"/>
      <c r="AX32" s="256"/>
      <c r="AY32" s="257"/>
      <c r="AZ32" s="174"/>
      <c r="BA32" s="175"/>
      <c r="BB32" s="175"/>
      <c r="BC32" s="175"/>
      <c r="BD32" s="175"/>
      <c r="BE32" s="175"/>
      <c r="BF32" s="175"/>
      <c r="BG32" s="176"/>
      <c r="BH32" s="174"/>
      <c r="BI32" s="175"/>
      <c r="BJ32" s="175"/>
      <c r="BK32" s="175"/>
      <c r="BL32" s="175"/>
      <c r="BM32" s="175"/>
      <c r="BN32" s="175"/>
      <c r="BO32" s="176"/>
      <c r="BP32" s="255"/>
      <c r="BQ32" s="256"/>
      <c r="BR32" s="256"/>
      <c r="BS32" s="256"/>
      <c r="BT32" s="256"/>
      <c r="BU32" s="256"/>
      <c r="BV32" s="256"/>
      <c r="BW32" s="257"/>
      <c r="BX32" s="255" t="s">
        <v>38</v>
      </c>
      <c r="BY32" s="256"/>
      <c r="BZ32" s="256"/>
      <c r="CA32" s="256"/>
      <c r="CB32" s="256"/>
      <c r="CC32" s="256"/>
      <c r="CD32" s="256"/>
      <c r="CE32" s="257"/>
      <c r="CF32" s="255" t="s">
        <v>38</v>
      </c>
      <c r="CG32" s="256"/>
      <c r="CH32" s="256"/>
      <c r="CI32" s="256"/>
      <c r="CJ32" s="256"/>
      <c r="CK32" s="256"/>
      <c r="CL32" s="256"/>
      <c r="CM32" s="257"/>
      <c r="CN32" s="255" t="s">
        <v>38</v>
      </c>
      <c r="CO32" s="256"/>
      <c r="CP32" s="256"/>
      <c r="CQ32" s="256"/>
      <c r="CR32" s="256"/>
      <c r="CS32" s="256"/>
      <c r="CT32" s="256"/>
      <c r="CU32" s="257"/>
    </row>
    <row r="33" spans="1:99" s="3" customFormat="1" ht="26.25" customHeight="1">
      <c r="A33" s="261" t="s">
        <v>174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184" t="s">
        <v>166</v>
      </c>
      <c r="S33" s="184"/>
      <c r="T33" s="184"/>
      <c r="U33" s="185"/>
      <c r="V33" s="198" t="s">
        <v>175</v>
      </c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174">
        <f t="shared" si="0"/>
        <v>200000</v>
      </c>
      <c r="AJ33" s="175"/>
      <c r="AK33" s="175"/>
      <c r="AL33" s="175"/>
      <c r="AM33" s="175"/>
      <c r="AN33" s="175"/>
      <c r="AO33" s="175"/>
      <c r="AP33" s="175"/>
      <c r="AQ33" s="176"/>
      <c r="AR33" s="255" t="s">
        <v>38</v>
      </c>
      <c r="AS33" s="256"/>
      <c r="AT33" s="256"/>
      <c r="AU33" s="256"/>
      <c r="AV33" s="256"/>
      <c r="AW33" s="256"/>
      <c r="AX33" s="256"/>
      <c r="AY33" s="257"/>
      <c r="AZ33" s="174"/>
      <c r="BA33" s="175"/>
      <c r="BB33" s="175"/>
      <c r="BC33" s="175"/>
      <c r="BD33" s="175"/>
      <c r="BE33" s="175"/>
      <c r="BF33" s="175"/>
      <c r="BG33" s="176"/>
      <c r="BH33" s="174">
        <v>200000</v>
      </c>
      <c r="BI33" s="175"/>
      <c r="BJ33" s="175"/>
      <c r="BK33" s="175"/>
      <c r="BL33" s="175"/>
      <c r="BM33" s="175"/>
      <c r="BN33" s="175"/>
      <c r="BO33" s="176"/>
      <c r="BP33" s="255"/>
      <c r="BQ33" s="256"/>
      <c r="BR33" s="256"/>
      <c r="BS33" s="256"/>
      <c r="BT33" s="256"/>
      <c r="BU33" s="256"/>
      <c r="BV33" s="256"/>
      <c r="BW33" s="257"/>
      <c r="BX33" s="255" t="s">
        <v>38</v>
      </c>
      <c r="BY33" s="256"/>
      <c r="BZ33" s="256"/>
      <c r="CA33" s="256"/>
      <c r="CB33" s="256"/>
      <c r="CC33" s="256"/>
      <c r="CD33" s="256"/>
      <c r="CE33" s="257"/>
      <c r="CF33" s="255" t="s">
        <v>38</v>
      </c>
      <c r="CG33" s="256"/>
      <c r="CH33" s="256"/>
      <c r="CI33" s="256"/>
      <c r="CJ33" s="256"/>
      <c r="CK33" s="256"/>
      <c r="CL33" s="256"/>
      <c r="CM33" s="257"/>
      <c r="CN33" s="255" t="s">
        <v>38</v>
      </c>
      <c r="CO33" s="256"/>
      <c r="CP33" s="256"/>
      <c r="CQ33" s="256"/>
      <c r="CR33" s="256"/>
      <c r="CS33" s="256"/>
      <c r="CT33" s="256"/>
      <c r="CU33" s="257"/>
    </row>
    <row r="34" spans="1:99" s="3" customFormat="1" ht="37.5" customHeight="1" hidden="1">
      <c r="A34" s="261" t="s">
        <v>250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184" t="s">
        <v>167</v>
      </c>
      <c r="S34" s="184"/>
      <c r="T34" s="184"/>
      <c r="U34" s="185"/>
      <c r="V34" s="198" t="s">
        <v>196</v>
      </c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174">
        <f>BH34</f>
        <v>0</v>
      </c>
      <c r="AJ34" s="175"/>
      <c r="AK34" s="175"/>
      <c r="AL34" s="175"/>
      <c r="AM34" s="175"/>
      <c r="AN34" s="175"/>
      <c r="AO34" s="175"/>
      <c r="AP34" s="175"/>
      <c r="AQ34" s="176"/>
      <c r="AR34" s="255" t="s">
        <v>38</v>
      </c>
      <c r="AS34" s="256"/>
      <c r="AT34" s="256"/>
      <c r="AU34" s="256"/>
      <c r="AV34" s="256"/>
      <c r="AW34" s="256"/>
      <c r="AX34" s="256"/>
      <c r="AY34" s="257"/>
      <c r="AZ34" s="174"/>
      <c r="BA34" s="175"/>
      <c r="BB34" s="175"/>
      <c r="BC34" s="175"/>
      <c r="BD34" s="175"/>
      <c r="BE34" s="175"/>
      <c r="BF34" s="175"/>
      <c r="BG34" s="176"/>
      <c r="BH34" s="174">
        <v>0</v>
      </c>
      <c r="BI34" s="175"/>
      <c r="BJ34" s="175"/>
      <c r="BK34" s="175"/>
      <c r="BL34" s="175"/>
      <c r="BM34" s="175"/>
      <c r="BN34" s="175"/>
      <c r="BO34" s="176"/>
      <c r="BP34" s="255"/>
      <c r="BQ34" s="256"/>
      <c r="BR34" s="256"/>
      <c r="BS34" s="256"/>
      <c r="BT34" s="256"/>
      <c r="BU34" s="256"/>
      <c r="BV34" s="256"/>
      <c r="BW34" s="257"/>
      <c r="BX34" s="255" t="s">
        <v>38</v>
      </c>
      <c r="BY34" s="256"/>
      <c r="BZ34" s="256"/>
      <c r="CA34" s="256"/>
      <c r="CB34" s="256"/>
      <c r="CC34" s="256"/>
      <c r="CD34" s="256"/>
      <c r="CE34" s="257"/>
      <c r="CF34" s="255" t="s">
        <v>38</v>
      </c>
      <c r="CG34" s="256"/>
      <c r="CH34" s="256"/>
      <c r="CI34" s="256"/>
      <c r="CJ34" s="256"/>
      <c r="CK34" s="256"/>
      <c r="CL34" s="256"/>
      <c r="CM34" s="257"/>
      <c r="CN34" s="255" t="s">
        <v>38</v>
      </c>
      <c r="CO34" s="256"/>
      <c r="CP34" s="256"/>
      <c r="CQ34" s="256"/>
      <c r="CR34" s="256"/>
      <c r="CS34" s="256"/>
      <c r="CT34" s="256"/>
      <c r="CU34" s="257"/>
    </row>
    <row r="35" spans="1:99" s="3" customFormat="1" ht="49.5" customHeight="1">
      <c r="A35" s="261" t="s">
        <v>182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3"/>
      <c r="R35" s="184" t="s">
        <v>167</v>
      </c>
      <c r="S35" s="184"/>
      <c r="T35" s="184"/>
      <c r="U35" s="185"/>
      <c r="V35" s="198" t="s">
        <v>181</v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5"/>
      <c r="AI35" s="174">
        <f t="shared" si="0"/>
        <v>685100</v>
      </c>
      <c r="AJ35" s="175"/>
      <c r="AK35" s="175"/>
      <c r="AL35" s="175"/>
      <c r="AM35" s="175"/>
      <c r="AN35" s="175"/>
      <c r="AO35" s="175"/>
      <c r="AP35" s="175"/>
      <c r="AQ35" s="176"/>
      <c r="AR35" s="255" t="s">
        <v>38</v>
      </c>
      <c r="AS35" s="256"/>
      <c r="AT35" s="256"/>
      <c r="AU35" s="256"/>
      <c r="AV35" s="256"/>
      <c r="AW35" s="256"/>
      <c r="AX35" s="256"/>
      <c r="AY35" s="257"/>
      <c r="AZ35" s="174"/>
      <c r="BA35" s="175"/>
      <c r="BB35" s="175"/>
      <c r="BC35" s="175"/>
      <c r="BD35" s="175"/>
      <c r="BE35" s="175"/>
      <c r="BF35" s="175"/>
      <c r="BG35" s="176"/>
      <c r="BH35" s="174">
        <v>685100</v>
      </c>
      <c r="BI35" s="175"/>
      <c r="BJ35" s="175"/>
      <c r="BK35" s="175"/>
      <c r="BL35" s="175"/>
      <c r="BM35" s="175"/>
      <c r="BN35" s="175"/>
      <c r="BO35" s="176"/>
      <c r="BP35" s="255"/>
      <c r="BQ35" s="256"/>
      <c r="BR35" s="256"/>
      <c r="BS35" s="256"/>
      <c r="BT35" s="256"/>
      <c r="BU35" s="256"/>
      <c r="BV35" s="256"/>
      <c r="BW35" s="257"/>
      <c r="BX35" s="255" t="s">
        <v>38</v>
      </c>
      <c r="BY35" s="256"/>
      <c r="BZ35" s="256"/>
      <c r="CA35" s="256"/>
      <c r="CB35" s="256"/>
      <c r="CC35" s="256"/>
      <c r="CD35" s="256"/>
      <c r="CE35" s="257"/>
      <c r="CF35" s="255" t="s">
        <v>38</v>
      </c>
      <c r="CG35" s="256"/>
      <c r="CH35" s="256"/>
      <c r="CI35" s="256"/>
      <c r="CJ35" s="256"/>
      <c r="CK35" s="256"/>
      <c r="CL35" s="256"/>
      <c r="CM35" s="257"/>
      <c r="CN35" s="255" t="s">
        <v>38</v>
      </c>
      <c r="CO35" s="256"/>
      <c r="CP35" s="256"/>
      <c r="CQ35" s="256"/>
      <c r="CR35" s="256"/>
      <c r="CS35" s="256"/>
      <c r="CT35" s="256"/>
      <c r="CU35" s="257"/>
    </row>
    <row r="36" spans="1:99" s="3" customFormat="1" ht="12.75">
      <c r="A36" s="157" t="s">
        <v>93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9"/>
      <c r="R36" s="184" t="s">
        <v>94</v>
      </c>
      <c r="S36" s="184"/>
      <c r="T36" s="184"/>
      <c r="U36" s="185"/>
      <c r="V36" s="186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8"/>
      <c r="AI36" s="174">
        <f>SUM(AI37)</f>
        <v>466700</v>
      </c>
      <c r="AJ36" s="175"/>
      <c r="AK36" s="175"/>
      <c r="AL36" s="175"/>
      <c r="AM36" s="175"/>
      <c r="AN36" s="175"/>
      <c r="AO36" s="175"/>
      <c r="AP36" s="175"/>
      <c r="AQ36" s="176"/>
      <c r="AR36" s="255" t="s">
        <v>38</v>
      </c>
      <c r="AS36" s="256"/>
      <c r="AT36" s="256"/>
      <c r="AU36" s="256"/>
      <c r="AV36" s="256"/>
      <c r="AW36" s="256"/>
      <c r="AX36" s="256"/>
      <c r="AY36" s="257"/>
      <c r="AZ36" s="174"/>
      <c r="BA36" s="175"/>
      <c r="BB36" s="175"/>
      <c r="BC36" s="175"/>
      <c r="BD36" s="175"/>
      <c r="BE36" s="175"/>
      <c r="BF36" s="175"/>
      <c r="BG36" s="176"/>
      <c r="BH36" s="255" t="s">
        <v>38</v>
      </c>
      <c r="BI36" s="256"/>
      <c r="BJ36" s="256"/>
      <c r="BK36" s="256"/>
      <c r="BL36" s="256"/>
      <c r="BM36" s="256"/>
      <c r="BN36" s="256"/>
      <c r="BO36" s="257"/>
      <c r="BP36" s="255" t="s">
        <v>38</v>
      </c>
      <c r="BQ36" s="256"/>
      <c r="BR36" s="256"/>
      <c r="BS36" s="256"/>
      <c r="BT36" s="256"/>
      <c r="BU36" s="256"/>
      <c r="BV36" s="256"/>
      <c r="BW36" s="257"/>
      <c r="BX36" s="255" t="s">
        <v>38</v>
      </c>
      <c r="BY36" s="256"/>
      <c r="BZ36" s="256"/>
      <c r="CA36" s="256"/>
      <c r="CB36" s="256"/>
      <c r="CC36" s="256"/>
      <c r="CD36" s="256"/>
      <c r="CE36" s="257"/>
      <c r="CF36" s="174">
        <f>CF37</f>
        <v>466700</v>
      </c>
      <c r="CG36" s="175"/>
      <c r="CH36" s="175"/>
      <c r="CI36" s="175"/>
      <c r="CJ36" s="175"/>
      <c r="CK36" s="175"/>
      <c r="CL36" s="175"/>
      <c r="CM36" s="176"/>
      <c r="CN36" s="174"/>
      <c r="CO36" s="175"/>
      <c r="CP36" s="175"/>
      <c r="CQ36" s="175"/>
      <c r="CR36" s="175"/>
      <c r="CS36" s="175"/>
      <c r="CT36" s="175"/>
      <c r="CU36" s="177"/>
    </row>
    <row r="37" spans="1:99" s="3" customFormat="1" ht="49.5" customHeight="1">
      <c r="A37" s="258" t="s">
        <v>188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184" t="s">
        <v>169</v>
      </c>
      <c r="S37" s="184"/>
      <c r="T37" s="184"/>
      <c r="U37" s="185"/>
      <c r="V37" s="186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8"/>
      <c r="AI37" s="174">
        <f>CF37</f>
        <v>466700</v>
      </c>
      <c r="AJ37" s="175"/>
      <c r="AK37" s="175"/>
      <c r="AL37" s="175"/>
      <c r="AM37" s="175"/>
      <c r="AN37" s="175"/>
      <c r="AO37" s="175"/>
      <c r="AP37" s="175"/>
      <c r="AQ37" s="176"/>
      <c r="AR37" s="255" t="s">
        <v>38</v>
      </c>
      <c r="AS37" s="256"/>
      <c r="AT37" s="256"/>
      <c r="AU37" s="256"/>
      <c r="AV37" s="256"/>
      <c r="AW37" s="256"/>
      <c r="AX37" s="256"/>
      <c r="AY37" s="257"/>
      <c r="AZ37" s="174"/>
      <c r="BA37" s="175"/>
      <c r="BB37" s="175"/>
      <c r="BC37" s="175"/>
      <c r="BD37" s="175"/>
      <c r="BE37" s="175"/>
      <c r="BF37" s="175"/>
      <c r="BG37" s="176"/>
      <c r="BH37" s="255" t="s">
        <v>38</v>
      </c>
      <c r="BI37" s="256"/>
      <c r="BJ37" s="256"/>
      <c r="BK37" s="256"/>
      <c r="BL37" s="256"/>
      <c r="BM37" s="256"/>
      <c r="BN37" s="256"/>
      <c r="BO37" s="257"/>
      <c r="BP37" s="255" t="s">
        <v>38</v>
      </c>
      <c r="BQ37" s="256"/>
      <c r="BR37" s="256"/>
      <c r="BS37" s="256"/>
      <c r="BT37" s="256"/>
      <c r="BU37" s="256"/>
      <c r="BV37" s="256"/>
      <c r="BW37" s="257"/>
      <c r="BX37" s="255" t="s">
        <v>38</v>
      </c>
      <c r="BY37" s="256"/>
      <c r="BZ37" s="256"/>
      <c r="CA37" s="256"/>
      <c r="CB37" s="256"/>
      <c r="CC37" s="256"/>
      <c r="CD37" s="256"/>
      <c r="CE37" s="257"/>
      <c r="CF37" s="174">
        <v>466700</v>
      </c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77"/>
    </row>
    <row r="38" spans="1:99" s="3" customFormat="1" ht="12.75" hidden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84" t="s">
        <v>170</v>
      </c>
      <c r="S38" s="184"/>
      <c r="T38" s="184"/>
      <c r="U38" s="185"/>
      <c r="V38" s="186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8"/>
      <c r="AI38" s="174"/>
      <c r="AJ38" s="175"/>
      <c r="AK38" s="175"/>
      <c r="AL38" s="175"/>
      <c r="AM38" s="175"/>
      <c r="AN38" s="175"/>
      <c r="AO38" s="175"/>
      <c r="AP38" s="175"/>
      <c r="AQ38" s="176"/>
      <c r="AR38" s="255" t="s">
        <v>38</v>
      </c>
      <c r="AS38" s="256"/>
      <c r="AT38" s="256"/>
      <c r="AU38" s="256"/>
      <c r="AV38" s="256"/>
      <c r="AW38" s="256"/>
      <c r="AX38" s="256"/>
      <c r="AY38" s="257"/>
      <c r="AZ38" s="174"/>
      <c r="BA38" s="175"/>
      <c r="BB38" s="175"/>
      <c r="BC38" s="175"/>
      <c r="BD38" s="175"/>
      <c r="BE38" s="175"/>
      <c r="BF38" s="175"/>
      <c r="BG38" s="176"/>
      <c r="BH38" s="255" t="s">
        <v>38</v>
      </c>
      <c r="BI38" s="256"/>
      <c r="BJ38" s="256"/>
      <c r="BK38" s="256"/>
      <c r="BL38" s="256"/>
      <c r="BM38" s="256"/>
      <c r="BN38" s="256"/>
      <c r="BO38" s="257"/>
      <c r="BP38" s="255" t="s">
        <v>38</v>
      </c>
      <c r="BQ38" s="256"/>
      <c r="BR38" s="256"/>
      <c r="BS38" s="256"/>
      <c r="BT38" s="256"/>
      <c r="BU38" s="256"/>
      <c r="BV38" s="256"/>
      <c r="BW38" s="257"/>
      <c r="BX38" s="255" t="s">
        <v>38</v>
      </c>
      <c r="BY38" s="256"/>
      <c r="BZ38" s="256"/>
      <c r="CA38" s="256"/>
      <c r="CB38" s="256"/>
      <c r="CC38" s="256"/>
      <c r="CD38" s="256"/>
      <c r="CE38" s="257"/>
      <c r="CF38" s="174"/>
      <c r="CG38" s="175"/>
      <c r="CH38" s="175"/>
      <c r="CI38" s="175"/>
      <c r="CJ38" s="175"/>
      <c r="CK38" s="175"/>
      <c r="CL38" s="175"/>
      <c r="CM38" s="176"/>
      <c r="CN38" s="174"/>
      <c r="CO38" s="175"/>
      <c r="CP38" s="175"/>
      <c r="CQ38" s="175"/>
      <c r="CR38" s="175"/>
      <c r="CS38" s="175"/>
      <c r="CT38" s="175"/>
      <c r="CU38" s="177"/>
    </row>
    <row r="39" spans="1:99" s="3" customFormat="1" ht="12.75" hidden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84" t="s">
        <v>171</v>
      </c>
      <c r="S39" s="184"/>
      <c r="T39" s="184"/>
      <c r="U39" s="185"/>
      <c r="V39" s="186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8"/>
      <c r="AI39" s="174"/>
      <c r="AJ39" s="175"/>
      <c r="AK39" s="175"/>
      <c r="AL39" s="175"/>
      <c r="AM39" s="175"/>
      <c r="AN39" s="175"/>
      <c r="AO39" s="175"/>
      <c r="AP39" s="175"/>
      <c r="AQ39" s="176"/>
      <c r="AR39" s="255" t="s">
        <v>38</v>
      </c>
      <c r="AS39" s="256"/>
      <c r="AT39" s="256"/>
      <c r="AU39" s="256"/>
      <c r="AV39" s="256"/>
      <c r="AW39" s="256"/>
      <c r="AX39" s="256"/>
      <c r="AY39" s="257"/>
      <c r="AZ39" s="174"/>
      <c r="BA39" s="175"/>
      <c r="BB39" s="175"/>
      <c r="BC39" s="175"/>
      <c r="BD39" s="175"/>
      <c r="BE39" s="175"/>
      <c r="BF39" s="175"/>
      <c r="BG39" s="176"/>
      <c r="BH39" s="255" t="s">
        <v>38</v>
      </c>
      <c r="BI39" s="256"/>
      <c r="BJ39" s="256"/>
      <c r="BK39" s="256"/>
      <c r="BL39" s="256"/>
      <c r="BM39" s="256"/>
      <c r="BN39" s="256"/>
      <c r="BO39" s="257"/>
      <c r="BP39" s="255" t="s">
        <v>38</v>
      </c>
      <c r="BQ39" s="256"/>
      <c r="BR39" s="256"/>
      <c r="BS39" s="256"/>
      <c r="BT39" s="256"/>
      <c r="BU39" s="256"/>
      <c r="BV39" s="256"/>
      <c r="BW39" s="257"/>
      <c r="BX39" s="255" t="s">
        <v>38</v>
      </c>
      <c r="BY39" s="256"/>
      <c r="BZ39" s="256"/>
      <c r="CA39" s="256"/>
      <c r="CB39" s="256"/>
      <c r="CC39" s="256"/>
      <c r="CD39" s="256"/>
      <c r="CE39" s="257"/>
      <c r="CF39" s="174"/>
      <c r="CG39" s="175"/>
      <c r="CH39" s="175"/>
      <c r="CI39" s="175"/>
      <c r="CJ39" s="175"/>
      <c r="CK39" s="175"/>
      <c r="CL39" s="175"/>
      <c r="CM39" s="176"/>
      <c r="CN39" s="174"/>
      <c r="CO39" s="175"/>
      <c r="CP39" s="175"/>
      <c r="CQ39" s="175"/>
      <c r="CR39" s="175"/>
      <c r="CS39" s="175"/>
      <c r="CT39" s="175"/>
      <c r="CU39" s="177"/>
    </row>
    <row r="40" spans="1:99" s="3" customFormat="1" ht="12.75" hidden="1">
      <c r="A40" s="160" t="s">
        <v>95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  <c r="R40" s="163" t="s">
        <v>96</v>
      </c>
      <c r="S40" s="163"/>
      <c r="T40" s="163"/>
      <c r="U40" s="164"/>
      <c r="V40" s="167" t="s">
        <v>38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  <c r="AI40" s="151"/>
      <c r="AJ40" s="152"/>
      <c r="AK40" s="152"/>
      <c r="AL40" s="152"/>
      <c r="AM40" s="152"/>
      <c r="AN40" s="152"/>
      <c r="AO40" s="152"/>
      <c r="AP40" s="152"/>
      <c r="AQ40" s="153"/>
      <c r="AR40" s="247" t="s">
        <v>38</v>
      </c>
      <c r="AS40" s="248"/>
      <c r="AT40" s="248"/>
      <c r="AU40" s="248"/>
      <c r="AV40" s="248"/>
      <c r="AW40" s="248"/>
      <c r="AX40" s="248"/>
      <c r="AY40" s="249"/>
      <c r="AZ40" s="151"/>
      <c r="BA40" s="152"/>
      <c r="BB40" s="152"/>
      <c r="BC40" s="152"/>
      <c r="BD40" s="152"/>
      <c r="BE40" s="152"/>
      <c r="BF40" s="152"/>
      <c r="BG40" s="153"/>
      <c r="BH40" s="247" t="s">
        <v>38</v>
      </c>
      <c r="BI40" s="248"/>
      <c r="BJ40" s="248"/>
      <c r="BK40" s="248"/>
      <c r="BL40" s="248"/>
      <c r="BM40" s="248"/>
      <c r="BN40" s="248"/>
      <c r="BO40" s="249"/>
      <c r="BP40" s="247" t="s">
        <v>38</v>
      </c>
      <c r="BQ40" s="248"/>
      <c r="BR40" s="248"/>
      <c r="BS40" s="248"/>
      <c r="BT40" s="248"/>
      <c r="BU40" s="248"/>
      <c r="BV40" s="248"/>
      <c r="BW40" s="249"/>
      <c r="BX40" s="247" t="s">
        <v>38</v>
      </c>
      <c r="BY40" s="248"/>
      <c r="BZ40" s="248"/>
      <c r="CA40" s="248"/>
      <c r="CB40" s="248"/>
      <c r="CC40" s="248"/>
      <c r="CD40" s="248"/>
      <c r="CE40" s="249"/>
      <c r="CF40" s="151"/>
      <c r="CG40" s="152"/>
      <c r="CH40" s="152"/>
      <c r="CI40" s="152"/>
      <c r="CJ40" s="152"/>
      <c r="CK40" s="152"/>
      <c r="CL40" s="152"/>
      <c r="CM40" s="153"/>
      <c r="CN40" s="247" t="s">
        <v>38</v>
      </c>
      <c r="CO40" s="248"/>
      <c r="CP40" s="248"/>
      <c r="CQ40" s="248"/>
      <c r="CR40" s="248"/>
      <c r="CS40" s="248"/>
      <c r="CT40" s="248"/>
      <c r="CU40" s="253"/>
    </row>
    <row r="41" spans="1:99" s="3" customFormat="1" ht="12.75" hidden="1">
      <c r="A41" s="157" t="s">
        <v>97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78"/>
      <c r="S41" s="178"/>
      <c r="T41" s="178"/>
      <c r="U41" s="179"/>
      <c r="V41" s="180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9"/>
      <c r="AI41" s="169"/>
      <c r="AJ41" s="170"/>
      <c r="AK41" s="170"/>
      <c r="AL41" s="170"/>
      <c r="AM41" s="170"/>
      <c r="AN41" s="170"/>
      <c r="AO41" s="170"/>
      <c r="AP41" s="170"/>
      <c r="AQ41" s="171"/>
      <c r="AR41" s="250"/>
      <c r="AS41" s="251"/>
      <c r="AT41" s="251"/>
      <c r="AU41" s="251"/>
      <c r="AV41" s="251"/>
      <c r="AW41" s="251"/>
      <c r="AX41" s="251"/>
      <c r="AY41" s="252"/>
      <c r="AZ41" s="169"/>
      <c r="BA41" s="170"/>
      <c r="BB41" s="170"/>
      <c r="BC41" s="170"/>
      <c r="BD41" s="170"/>
      <c r="BE41" s="170"/>
      <c r="BF41" s="170"/>
      <c r="BG41" s="171"/>
      <c r="BH41" s="250"/>
      <c r="BI41" s="251"/>
      <c r="BJ41" s="251"/>
      <c r="BK41" s="251"/>
      <c r="BL41" s="251"/>
      <c r="BM41" s="251"/>
      <c r="BN41" s="251"/>
      <c r="BO41" s="252"/>
      <c r="BP41" s="250"/>
      <c r="BQ41" s="251"/>
      <c r="BR41" s="251"/>
      <c r="BS41" s="251"/>
      <c r="BT41" s="251"/>
      <c r="BU41" s="251"/>
      <c r="BV41" s="251"/>
      <c r="BW41" s="252"/>
      <c r="BX41" s="250"/>
      <c r="BY41" s="251"/>
      <c r="BZ41" s="251"/>
      <c r="CA41" s="251"/>
      <c r="CB41" s="251"/>
      <c r="CC41" s="251"/>
      <c r="CD41" s="251"/>
      <c r="CE41" s="252"/>
      <c r="CF41" s="169"/>
      <c r="CG41" s="170"/>
      <c r="CH41" s="170"/>
      <c r="CI41" s="170"/>
      <c r="CJ41" s="170"/>
      <c r="CK41" s="170"/>
      <c r="CL41" s="170"/>
      <c r="CM41" s="171"/>
      <c r="CN41" s="250"/>
      <c r="CO41" s="251"/>
      <c r="CP41" s="251"/>
      <c r="CQ41" s="251"/>
      <c r="CR41" s="251"/>
      <c r="CS41" s="251"/>
      <c r="CT41" s="251"/>
      <c r="CU41" s="254"/>
    </row>
    <row r="42" spans="1:99" s="3" customFormat="1" ht="12.75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  <c r="R42" s="184"/>
      <c r="S42" s="184"/>
      <c r="T42" s="184"/>
      <c r="U42" s="185"/>
      <c r="V42" s="186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8"/>
      <c r="AI42" s="174"/>
      <c r="AJ42" s="175"/>
      <c r="AK42" s="175"/>
      <c r="AL42" s="175"/>
      <c r="AM42" s="175"/>
      <c r="AN42" s="175"/>
      <c r="AO42" s="175"/>
      <c r="AP42" s="175"/>
      <c r="AQ42" s="176"/>
      <c r="AR42" s="174"/>
      <c r="AS42" s="175"/>
      <c r="AT42" s="175"/>
      <c r="AU42" s="175"/>
      <c r="AV42" s="175"/>
      <c r="AW42" s="175"/>
      <c r="AX42" s="175"/>
      <c r="AY42" s="176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74"/>
      <c r="BQ42" s="175"/>
      <c r="BR42" s="175"/>
      <c r="BS42" s="175"/>
      <c r="BT42" s="175"/>
      <c r="BU42" s="175"/>
      <c r="BV42" s="175"/>
      <c r="BW42" s="176"/>
      <c r="BX42" s="174"/>
      <c r="BY42" s="175"/>
      <c r="BZ42" s="175"/>
      <c r="CA42" s="175"/>
      <c r="CB42" s="175"/>
      <c r="CC42" s="175"/>
      <c r="CD42" s="175"/>
      <c r="CE42" s="176"/>
      <c r="CF42" s="174"/>
      <c r="CG42" s="175"/>
      <c r="CH42" s="175"/>
      <c r="CI42" s="175"/>
      <c r="CJ42" s="175"/>
      <c r="CK42" s="175"/>
      <c r="CL42" s="175"/>
      <c r="CM42" s="176"/>
      <c r="CN42" s="174"/>
      <c r="CO42" s="175"/>
      <c r="CP42" s="175"/>
      <c r="CQ42" s="175"/>
      <c r="CR42" s="175"/>
      <c r="CS42" s="175"/>
      <c r="CT42" s="175"/>
      <c r="CU42" s="177"/>
    </row>
    <row r="43" spans="1:99" s="3" customFormat="1" ht="12.75">
      <c r="A43" s="181" t="s">
        <v>98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84" t="s">
        <v>99</v>
      </c>
      <c r="S43" s="184"/>
      <c r="T43" s="184"/>
      <c r="U43" s="185"/>
      <c r="V43" s="198" t="s">
        <v>38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  <c r="AI43" s="174">
        <f>SUM(AR43:CU43)</f>
        <v>31941746.73</v>
      </c>
      <c r="AJ43" s="175"/>
      <c r="AK43" s="175"/>
      <c r="AL43" s="175"/>
      <c r="AM43" s="175"/>
      <c r="AN43" s="175"/>
      <c r="AO43" s="175"/>
      <c r="AP43" s="175"/>
      <c r="AQ43" s="176"/>
      <c r="AR43" s="174">
        <f>AR44+AR53+AR50+AR58+AR61+AR67</f>
        <v>28599215.16</v>
      </c>
      <c r="AS43" s="175"/>
      <c r="AT43" s="175"/>
      <c r="AU43" s="175"/>
      <c r="AV43" s="175"/>
      <c r="AW43" s="175"/>
      <c r="AX43" s="175"/>
      <c r="AY43" s="176"/>
      <c r="AZ43" s="174">
        <f>AZ44+AZ53+AZ50+AZ58+AZ61+AZ67</f>
        <v>0</v>
      </c>
      <c r="BA43" s="175"/>
      <c r="BB43" s="175"/>
      <c r="BC43" s="175"/>
      <c r="BD43" s="175"/>
      <c r="BE43" s="175"/>
      <c r="BF43" s="175"/>
      <c r="BG43" s="176"/>
      <c r="BH43" s="174">
        <f>BH44+BH53+BH50+BH58+BH61+BH67</f>
        <v>1787271.7</v>
      </c>
      <c r="BI43" s="175"/>
      <c r="BJ43" s="175"/>
      <c r="BK43" s="175"/>
      <c r="BL43" s="175"/>
      <c r="BM43" s="175"/>
      <c r="BN43" s="175"/>
      <c r="BO43" s="176"/>
      <c r="BP43" s="174">
        <f>BP44+BP53+BP50+BP58+BP61+BP67</f>
        <v>0</v>
      </c>
      <c r="BQ43" s="175"/>
      <c r="BR43" s="175"/>
      <c r="BS43" s="175"/>
      <c r="BT43" s="175"/>
      <c r="BU43" s="175"/>
      <c r="BV43" s="175"/>
      <c r="BW43" s="176"/>
      <c r="BX43" s="174">
        <f>BX44+BX53+BX50+BX58+BX61+BX67</f>
        <v>0</v>
      </c>
      <c r="BY43" s="175"/>
      <c r="BZ43" s="175"/>
      <c r="CA43" s="175"/>
      <c r="CB43" s="175"/>
      <c r="CC43" s="175"/>
      <c r="CD43" s="175"/>
      <c r="CE43" s="176"/>
      <c r="CF43" s="174">
        <f>CF44+CF53+CF50+CF58+CF61+CF67</f>
        <v>1555259.87</v>
      </c>
      <c r="CG43" s="175"/>
      <c r="CH43" s="175"/>
      <c r="CI43" s="175"/>
      <c r="CJ43" s="175"/>
      <c r="CK43" s="175"/>
      <c r="CL43" s="175"/>
      <c r="CM43" s="176"/>
      <c r="CN43" s="174">
        <f>CN44+CN53+CN50+CN58+CN61+CN67</f>
        <v>0</v>
      </c>
      <c r="CO43" s="175"/>
      <c r="CP43" s="175"/>
      <c r="CQ43" s="175"/>
      <c r="CR43" s="175"/>
      <c r="CS43" s="175"/>
      <c r="CT43" s="175"/>
      <c r="CU43" s="176"/>
    </row>
    <row r="44" spans="1:99" s="3" customFormat="1" ht="12.75">
      <c r="A44" s="160" t="s">
        <v>100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163" t="s">
        <v>101</v>
      </c>
      <c r="S44" s="163"/>
      <c r="T44" s="163"/>
      <c r="U44" s="164"/>
      <c r="V44" s="167" t="s">
        <v>248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4"/>
      <c r="AI44" s="151">
        <f>AR44+BH44+CF44</f>
        <v>25498015.16</v>
      </c>
      <c r="AJ44" s="152"/>
      <c r="AK44" s="152"/>
      <c r="AL44" s="152"/>
      <c r="AM44" s="152"/>
      <c r="AN44" s="152"/>
      <c r="AO44" s="152"/>
      <c r="AP44" s="152"/>
      <c r="AQ44" s="153"/>
      <c r="AR44" s="151">
        <f>AR46</f>
        <v>25498015.16</v>
      </c>
      <c r="AS44" s="152"/>
      <c r="AT44" s="152"/>
      <c r="AU44" s="152"/>
      <c r="AV44" s="152"/>
      <c r="AW44" s="152"/>
      <c r="AX44" s="152"/>
      <c r="AY44" s="153"/>
      <c r="AZ44" s="151"/>
      <c r="BA44" s="152"/>
      <c r="BB44" s="152"/>
      <c r="BC44" s="152"/>
      <c r="BD44" s="152"/>
      <c r="BE44" s="152"/>
      <c r="BF44" s="152"/>
      <c r="BG44" s="153"/>
      <c r="BH44" s="151">
        <v>0</v>
      </c>
      <c r="BI44" s="152"/>
      <c r="BJ44" s="152"/>
      <c r="BK44" s="152"/>
      <c r="BL44" s="152"/>
      <c r="BM44" s="152"/>
      <c r="BN44" s="152"/>
      <c r="BO44" s="153"/>
      <c r="BP44" s="151"/>
      <c r="BQ44" s="152"/>
      <c r="BR44" s="152"/>
      <c r="BS44" s="152"/>
      <c r="BT44" s="152"/>
      <c r="BU44" s="152"/>
      <c r="BV44" s="152"/>
      <c r="BW44" s="153"/>
      <c r="BX44" s="151"/>
      <c r="BY44" s="152"/>
      <c r="BZ44" s="152"/>
      <c r="CA44" s="152"/>
      <c r="CB44" s="152"/>
      <c r="CC44" s="152"/>
      <c r="CD44" s="152"/>
      <c r="CE44" s="153"/>
      <c r="CF44" s="151">
        <v>0</v>
      </c>
      <c r="CG44" s="152"/>
      <c r="CH44" s="152"/>
      <c r="CI44" s="152"/>
      <c r="CJ44" s="152"/>
      <c r="CK44" s="152"/>
      <c r="CL44" s="152"/>
      <c r="CM44" s="153"/>
      <c r="CN44" s="151">
        <v>0</v>
      </c>
      <c r="CO44" s="152"/>
      <c r="CP44" s="152"/>
      <c r="CQ44" s="152"/>
      <c r="CR44" s="152"/>
      <c r="CS44" s="152"/>
      <c r="CT44" s="152"/>
      <c r="CU44" s="172"/>
    </row>
    <row r="45" spans="1:99" s="3" customFormat="1" ht="12.75">
      <c r="A45" s="157" t="s">
        <v>102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R45" s="178"/>
      <c r="S45" s="178"/>
      <c r="T45" s="178"/>
      <c r="U45" s="179"/>
      <c r="V45" s="180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169"/>
      <c r="AJ45" s="170"/>
      <c r="AK45" s="170"/>
      <c r="AL45" s="170"/>
      <c r="AM45" s="170"/>
      <c r="AN45" s="170"/>
      <c r="AO45" s="170"/>
      <c r="AP45" s="170"/>
      <c r="AQ45" s="171"/>
      <c r="AR45" s="169"/>
      <c r="AS45" s="170"/>
      <c r="AT45" s="170"/>
      <c r="AU45" s="170"/>
      <c r="AV45" s="170"/>
      <c r="AW45" s="170"/>
      <c r="AX45" s="170"/>
      <c r="AY45" s="171"/>
      <c r="AZ45" s="169"/>
      <c r="BA45" s="170"/>
      <c r="BB45" s="170"/>
      <c r="BC45" s="170"/>
      <c r="BD45" s="170"/>
      <c r="BE45" s="170"/>
      <c r="BF45" s="170"/>
      <c r="BG45" s="171"/>
      <c r="BH45" s="169"/>
      <c r="BI45" s="170"/>
      <c r="BJ45" s="170"/>
      <c r="BK45" s="170"/>
      <c r="BL45" s="170"/>
      <c r="BM45" s="170"/>
      <c r="BN45" s="170"/>
      <c r="BO45" s="171"/>
      <c r="BP45" s="169"/>
      <c r="BQ45" s="170"/>
      <c r="BR45" s="170"/>
      <c r="BS45" s="170"/>
      <c r="BT45" s="170"/>
      <c r="BU45" s="170"/>
      <c r="BV45" s="170"/>
      <c r="BW45" s="171"/>
      <c r="BX45" s="169"/>
      <c r="BY45" s="170"/>
      <c r="BZ45" s="170"/>
      <c r="CA45" s="170"/>
      <c r="CB45" s="170"/>
      <c r="CC45" s="170"/>
      <c r="CD45" s="170"/>
      <c r="CE45" s="171"/>
      <c r="CF45" s="169"/>
      <c r="CG45" s="170"/>
      <c r="CH45" s="170"/>
      <c r="CI45" s="170"/>
      <c r="CJ45" s="170"/>
      <c r="CK45" s="170"/>
      <c r="CL45" s="170"/>
      <c r="CM45" s="171"/>
      <c r="CN45" s="169"/>
      <c r="CO45" s="170"/>
      <c r="CP45" s="170"/>
      <c r="CQ45" s="170"/>
      <c r="CR45" s="170"/>
      <c r="CS45" s="170"/>
      <c r="CT45" s="170"/>
      <c r="CU45" s="173"/>
    </row>
    <row r="46" spans="1:99" s="3" customFormat="1" ht="12.75">
      <c r="A46" s="238" t="s">
        <v>103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R46" s="163" t="s">
        <v>104</v>
      </c>
      <c r="S46" s="163"/>
      <c r="T46" s="163"/>
      <c r="U46" s="164"/>
      <c r="V46" s="167" t="s">
        <v>248</v>
      </c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4"/>
      <c r="AI46" s="151">
        <f>AR46+BH46+CF46</f>
        <v>25498015.16</v>
      </c>
      <c r="AJ46" s="152"/>
      <c r="AK46" s="152"/>
      <c r="AL46" s="152"/>
      <c r="AM46" s="152"/>
      <c r="AN46" s="152"/>
      <c r="AO46" s="152"/>
      <c r="AP46" s="152"/>
      <c r="AQ46" s="153"/>
      <c r="AR46" s="151">
        <f>426500+25033400+38115.16</f>
        <v>25498015.16</v>
      </c>
      <c r="AS46" s="152"/>
      <c r="AT46" s="152"/>
      <c r="AU46" s="152"/>
      <c r="AV46" s="152"/>
      <c r="AW46" s="152"/>
      <c r="AX46" s="152"/>
      <c r="AY46" s="153"/>
      <c r="AZ46" s="151"/>
      <c r="BA46" s="152"/>
      <c r="BB46" s="152"/>
      <c r="BC46" s="152"/>
      <c r="BD46" s="152"/>
      <c r="BE46" s="152"/>
      <c r="BF46" s="152"/>
      <c r="BG46" s="153"/>
      <c r="BH46" s="151">
        <v>0</v>
      </c>
      <c r="BI46" s="152"/>
      <c r="BJ46" s="152"/>
      <c r="BK46" s="152"/>
      <c r="BL46" s="152"/>
      <c r="BM46" s="152"/>
      <c r="BN46" s="152"/>
      <c r="BO46" s="153"/>
      <c r="BP46" s="151"/>
      <c r="BQ46" s="152"/>
      <c r="BR46" s="152"/>
      <c r="BS46" s="152"/>
      <c r="BT46" s="152"/>
      <c r="BU46" s="152"/>
      <c r="BV46" s="152"/>
      <c r="BW46" s="153"/>
      <c r="BX46" s="151"/>
      <c r="BY46" s="152"/>
      <c r="BZ46" s="152"/>
      <c r="CA46" s="152"/>
      <c r="CB46" s="152"/>
      <c r="CC46" s="152"/>
      <c r="CD46" s="152"/>
      <c r="CE46" s="153"/>
      <c r="CF46" s="151">
        <v>0</v>
      </c>
      <c r="CG46" s="152"/>
      <c r="CH46" s="152"/>
      <c r="CI46" s="152"/>
      <c r="CJ46" s="152"/>
      <c r="CK46" s="152"/>
      <c r="CL46" s="152"/>
      <c r="CM46" s="153"/>
      <c r="CN46" s="151">
        <v>0</v>
      </c>
      <c r="CO46" s="152"/>
      <c r="CP46" s="152"/>
      <c r="CQ46" s="152"/>
      <c r="CR46" s="152"/>
      <c r="CS46" s="152"/>
      <c r="CT46" s="152"/>
      <c r="CU46" s="172"/>
    </row>
    <row r="47" spans="1:99" s="3" customFormat="1" ht="12.75">
      <c r="A47" s="241" t="s">
        <v>105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3"/>
      <c r="R47" s="235"/>
      <c r="S47" s="235"/>
      <c r="T47" s="235"/>
      <c r="U47" s="236"/>
      <c r="V47" s="237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6"/>
      <c r="AI47" s="222"/>
      <c r="AJ47" s="223"/>
      <c r="AK47" s="223"/>
      <c r="AL47" s="223"/>
      <c r="AM47" s="223"/>
      <c r="AN47" s="223"/>
      <c r="AO47" s="223"/>
      <c r="AP47" s="223"/>
      <c r="AQ47" s="224"/>
      <c r="AR47" s="222"/>
      <c r="AS47" s="223"/>
      <c r="AT47" s="223"/>
      <c r="AU47" s="223"/>
      <c r="AV47" s="223"/>
      <c r="AW47" s="223"/>
      <c r="AX47" s="223"/>
      <c r="AY47" s="224"/>
      <c r="AZ47" s="222"/>
      <c r="BA47" s="223"/>
      <c r="BB47" s="223"/>
      <c r="BC47" s="223"/>
      <c r="BD47" s="223"/>
      <c r="BE47" s="223"/>
      <c r="BF47" s="223"/>
      <c r="BG47" s="224"/>
      <c r="BH47" s="222"/>
      <c r="BI47" s="223"/>
      <c r="BJ47" s="223"/>
      <c r="BK47" s="223"/>
      <c r="BL47" s="223"/>
      <c r="BM47" s="223"/>
      <c r="BN47" s="223"/>
      <c r="BO47" s="224"/>
      <c r="BP47" s="222"/>
      <c r="BQ47" s="223"/>
      <c r="BR47" s="223"/>
      <c r="BS47" s="223"/>
      <c r="BT47" s="223"/>
      <c r="BU47" s="223"/>
      <c r="BV47" s="223"/>
      <c r="BW47" s="224"/>
      <c r="BX47" s="222"/>
      <c r="BY47" s="223"/>
      <c r="BZ47" s="223"/>
      <c r="CA47" s="223"/>
      <c r="CB47" s="223"/>
      <c r="CC47" s="223"/>
      <c r="CD47" s="223"/>
      <c r="CE47" s="224"/>
      <c r="CF47" s="222"/>
      <c r="CG47" s="223"/>
      <c r="CH47" s="223"/>
      <c r="CI47" s="223"/>
      <c r="CJ47" s="223"/>
      <c r="CK47" s="223"/>
      <c r="CL47" s="223"/>
      <c r="CM47" s="224"/>
      <c r="CN47" s="222"/>
      <c r="CO47" s="223"/>
      <c r="CP47" s="223"/>
      <c r="CQ47" s="223"/>
      <c r="CR47" s="223"/>
      <c r="CS47" s="223"/>
      <c r="CT47" s="223"/>
      <c r="CU47" s="225"/>
    </row>
    <row r="48" spans="1:99" s="3" customFormat="1" ht="12.75">
      <c r="A48" s="244" t="s">
        <v>106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6"/>
      <c r="R48" s="178"/>
      <c r="S48" s="178"/>
      <c r="T48" s="178"/>
      <c r="U48" s="179"/>
      <c r="V48" s="180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169"/>
      <c r="AJ48" s="170"/>
      <c r="AK48" s="170"/>
      <c r="AL48" s="170"/>
      <c r="AM48" s="170"/>
      <c r="AN48" s="170"/>
      <c r="AO48" s="170"/>
      <c r="AP48" s="170"/>
      <c r="AQ48" s="171"/>
      <c r="AR48" s="169"/>
      <c r="AS48" s="170"/>
      <c r="AT48" s="170"/>
      <c r="AU48" s="170"/>
      <c r="AV48" s="170"/>
      <c r="AW48" s="170"/>
      <c r="AX48" s="170"/>
      <c r="AY48" s="171"/>
      <c r="AZ48" s="169"/>
      <c r="BA48" s="170"/>
      <c r="BB48" s="170"/>
      <c r="BC48" s="170"/>
      <c r="BD48" s="170"/>
      <c r="BE48" s="170"/>
      <c r="BF48" s="170"/>
      <c r="BG48" s="171"/>
      <c r="BH48" s="169"/>
      <c r="BI48" s="170"/>
      <c r="BJ48" s="170"/>
      <c r="BK48" s="170"/>
      <c r="BL48" s="170"/>
      <c r="BM48" s="170"/>
      <c r="BN48" s="170"/>
      <c r="BO48" s="171"/>
      <c r="BP48" s="169"/>
      <c r="BQ48" s="170"/>
      <c r="BR48" s="170"/>
      <c r="BS48" s="170"/>
      <c r="BT48" s="170"/>
      <c r="BU48" s="170"/>
      <c r="BV48" s="170"/>
      <c r="BW48" s="171"/>
      <c r="BX48" s="169"/>
      <c r="BY48" s="170"/>
      <c r="BZ48" s="170"/>
      <c r="CA48" s="170"/>
      <c r="CB48" s="170"/>
      <c r="CC48" s="170"/>
      <c r="CD48" s="170"/>
      <c r="CE48" s="171"/>
      <c r="CF48" s="169"/>
      <c r="CG48" s="170"/>
      <c r="CH48" s="170"/>
      <c r="CI48" s="170"/>
      <c r="CJ48" s="170"/>
      <c r="CK48" s="170"/>
      <c r="CL48" s="170"/>
      <c r="CM48" s="171"/>
      <c r="CN48" s="169"/>
      <c r="CO48" s="170"/>
      <c r="CP48" s="170"/>
      <c r="CQ48" s="170"/>
      <c r="CR48" s="170"/>
      <c r="CS48" s="170"/>
      <c r="CT48" s="170"/>
      <c r="CU48" s="173"/>
    </row>
    <row r="49" spans="1:99" s="3" customFormat="1" ht="12.75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3"/>
      <c r="R49" s="184"/>
      <c r="S49" s="184"/>
      <c r="T49" s="184"/>
      <c r="U49" s="185"/>
      <c r="V49" s="198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5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176"/>
      <c r="CF49" s="174"/>
      <c r="CG49" s="175"/>
      <c r="CH49" s="175"/>
      <c r="CI49" s="175"/>
      <c r="CJ49" s="175"/>
      <c r="CK49" s="175"/>
      <c r="CL49" s="175"/>
      <c r="CM49" s="176"/>
      <c r="CN49" s="174"/>
      <c r="CO49" s="175"/>
      <c r="CP49" s="175"/>
      <c r="CQ49" s="175"/>
      <c r="CR49" s="175"/>
      <c r="CS49" s="175"/>
      <c r="CT49" s="175"/>
      <c r="CU49" s="177"/>
    </row>
    <row r="50" spans="1:99" s="3" customFormat="1" ht="12.75" hidden="1">
      <c r="A50" s="160" t="s">
        <v>107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3" t="s">
        <v>108</v>
      </c>
      <c r="S50" s="163"/>
      <c r="T50" s="163"/>
      <c r="U50" s="164"/>
      <c r="V50" s="167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4"/>
      <c r="AI50" s="151"/>
      <c r="AJ50" s="152"/>
      <c r="AK50" s="152"/>
      <c r="AL50" s="152"/>
      <c r="AM50" s="152"/>
      <c r="AN50" s="152"/>
      <c r="AO50" s="152"/>
      <c r="AP50" s="152"/>
      <c r="AQ50" s="153"/>
      <c r="AR50" s="151"/>
      <c r="AS50" s="152"/>
      <c r="AT50" s="152"/>
      <c r="AU50" s="152"/>
      <c r="AV50" s="152"/>
      <c r="AW50" s="152"/>
      <c r="AX50" s="152"/>
      <c r="AY50" s="153"/>
      <c r="AZ50" s="151"/>
      <c r="BA50" s="152"/>
      <c r="BB50" s="152"/>
      <c r="BC50" s="152"/>
      <c r="BD50" s="152"/>
      <c r="BE50" s="152"/>
      <c r="BF50" s="152"/>
      <c r="BG50" s="153"/>
      <c r="BH50" s="151"/>
      <c r="BI50" s="152"/>
      <c r="BJ50" s="152"/>
      <c r="BK50" s="152"/>
      <c r="BL50" s="152"/>
      <c r="BM50" s="152"/>
      <c r="BN50" s="152"/>
      <c r="BO50" s="153"/>
      <c r="BP50" s="151"/>
      <c r="BQ50" s="152"/>
      <c r="BR50" s="152"/>
      <c r="BS50" s="152"/>
      <c r="BT50" s="152"/>
      <c r="BU50" s="152"/>
      <c r="BV50" s="152"/>
      <c r="BW50" s="153"/>
      <c r="BX50" s="151"/>
      <c r="BY50" s="152"/>
      <c r="BZ50" s="152"/>
      <c r="CA50" s="152"/>
      <c r="CB50" s="152"/>
      <c r="CC50" s="152"/>
      <c r="CD50" s="152"/>
      <c r="CE50" s="153"/>
      <c r="CF50" s="151"/>
      <c r="CG50" s="152"/>
      <c r="CH50" s="152"/>
      <c r="CI50" s="152"/>
      <c r="CJ50" s="152"/>
      <c r="CK50" s="152"/>
      <c r="CL50" s="152"/>
      <c r="CM50" s="153"/>
      <c r="CN50" s="151"/>
      <c r="CO50" s="152"/>
      <c r="CP50" s="152"/>
      <c r="CQ50" s="152"/>
      <c r="CR50" s="152"/>
      <c r="CS50" s="152"/>
      <c r="CT50" s="152"/>
      <c r="CU50" s="172"/>
    </row>
    <row r="51" spans="1:99" s="3" customFormat="1" ht="12.75" hidden="1">
      <c r="A51" s="157" t="s">
        <v>109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/>
      <c r="R51" s="178"/>
      <c r="S51" s="178"/>
      <c r="T51" s="178"/>
      <c r="U51" s="179"/>
      <c r="V51" s="180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9"/>
      <c r="AI51" s="169"/>
      <c r="AJ51" s="170"/>
      <c r="AK51" s="170"/>
      <c r="AL51" s="170"/>
      <c r="AM51" s="170"/>
      <c r="AN51" s="170"/>
      <c r="AO51" s="170"/>
      <c r="AP51" s="170"/>
      <c r="AQ51" s="171"/>
      <c r="AR51" s="169"/>
      <c r="AS51" s="170"/>
      <c r="AT51" s="170"/>
      <c r="AU51" s="170"/>
      <c r="AV51" s="170"/>
      <c r="AW51" s="170"/>
      <c r="AX51" s="170"/>
      <c r="AY51" s="171"/>
      <c r="AZ51" s="169"/>
      <c r="BA51" s="170"/>
      <c r="BB51" s="170"/>
      <c r="BC51" s="170"/>
      <c r="BD51" s="170"/>
      <c r="BE51" s="170"/>
      <c r="BF51" s="170"/>
      <c r="BG51" s="171"/>
      <c r="BH51" s="169"/>
      <c r="BI51" s="170"/>
      <c r="BJ51" s="170"/>
      <c r="BK51" s="170"/>
      <c r="BL51" s="170"/>
      <c r="BM51" s="170"/>
      <c r="BN51" s="170"/>
      <c r="BO51" s="171"/>
      <c r="BP51" s="169"/>
      <c r="BQ51" s="170"/>
      <c r="BR51" s="170"/>
      <c r="BS51" s="170"/>
      <c r="BT51" s="170"/>
      <c r="BU51" s="170"/>
      <c r="BV51" s="170"/>
      <c r="BW51" s="171"/>
      <c r="BX51" s="169"/>
      <c r="BY51" s="170"/>
      <c r="BZ51" s="170"/>
      <c r="CA51" s="170"/>
      <c r="CB51" s="170"/>
      <c r="CC51" s="170"/>
      <c r="CD51" s="170"/>
      <c r="CE51" s="171"/>
      <c r="CF51" s="169"/>
      <c r="CG51" s="170"/>
      <c r="CH51" s="170"/>
      <c r="CI51" s="170"/>
      <c r="CJ51" s="170"/>
      <c r="CK51" s="170"/>
      <c r="CL51" s="170"/>
      <c r="CM51" s="171"/>
      <c r="CN51" s="169"/>
      <c r="CO51" s="170"/>
      <c r="CP51" s="170"/>
      <c r="CQ51" s="170"/>
      <c r="CR51" s="170"/>
      <c r="CS51" s="170"/>
      <c r="CT51" s="170"/>
      <c r="CU51" s="173"/>
    </row>
    <row r="52" spans="1:99" s="3" customFormat="1" ht="12.75" hidden="1">
      <c r="A52" s="195" t="s">
        <v>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184"/>
      <c r="S52" s="184"/>
      <c r="T52" s="184"/>
      <c r="U52" s="185"/>
      <c r="V52" s="198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5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176"/>
      <c r="CF52" s="174"/>
      <c r="CG52" s="175"/>
      <c r="CH52" s="175"/>
      <c r="CI52" s="175"/>
      <c r="CJ52" s="175"/>
      <c r="CK52" s="175"/>
      <c r="CL52" s="175"/>
      <c r="CM52" s="176"/>
      <c r="CN52" s="174"/>
      <c r="CO52" s="175"/>
      <c r="CP52" s="175"/>
      <c r="CQ52" s="175"/>
      <c r="CR52" s="175"/>
      <c r="CS52" s="175"/>
      <c r="CT52" s="175"/>
      <c r="CU52" s="177"/>
    </row>
    <row r="53" spans="1:99" s="3" customFormat="1" ht="12.75">
      <c r="A53" s="160" t="s">
        <v>110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63" t="s">
        <v>111</v>
      </c>
      <c r="S53" s="163"/>
      <c r="T53" s="163"/>
      <c r="U53" s="164"/>
      <c r="V53" s="167" t="s">
        <v>249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151">
        <f>AI55</f>
        <v>183800</v>
      </c>
      <c r="AJ53" s="152"/>
      <c r="AK53" s="152"/>
      <c r="AL53" s="152"/>
      <c r="AM53" s="152"/>
      <c r="AN53" s="152"/>
      <c r="AO53" s="152"/>
      <c r="AP53" s="152"/>
      <c r="AQ53" s="153"/>
      <c r="AR53" s="151">
        <f>AR55</f>
        <v>183800</v>
      </c>
      <c r="AS53" s="152"/>
      <c r="AT53" s="152"/>
      <c r="AU53" s="152"/>
      <c r="AV53" s="152"/>
      <c r="AW53" s="152"/>
      <c r="AX53" s="152"/>
      <c r="AY53" s="153"/>
      <c r="AZ53" s="151">
        <f>AZ55</f>
        <v>0</v>
      </c>
      <c r="BA53" s="152"/>
      <c r="BB53" s="152"/>
      <c r="BC53" s="152"/>
      <c r="BD53" s="152"/>
      <c r="BE53" s="152"/>
      <c r="BF53" s="152"/>
      <c r="BG53" s="153"/>
      <c r="BH53" s="151">
        <f>BH55</f>
        <v>0</v>
      </c>
      <c r="BI53" s="152"/>
      <c r="BJ53" s="152"/>
      <c r="BK53" s="152"/>
      <c r="BL53" s="152"/>
      <c r="BM53" s="152"/>
      <c r="BN53" s="152"/>
      <c r="BO53" s="153"/>
      <c r="BP53" s="151">
        <f>BP55</f>
        <v>0</v>
      </c>
      <c r="BQ53" s="152"/>
      <c r="BR53" s="152"/>
      <c r="BS53" s="152"/>
      <c r="BT53" s="152"/>
      <c r="BU53" s="152"/>
      <c r="BV53" s="152"/>
      <c r="BW53" s="153"/>
      <c r="BX53" s="151">
        <f>BX55</f>
        <v>0</v>
      </c>
      <c r="BY53" s="152"/>
      <c r="BZ53" s="152"/>
      <c r="CA53" s="152"/>
      <c r="CB53" s="152"/>
      <c r="CC53" s="152"/>
      <c r="CD53" s="152"/>
      <c r="CE53" s="153"/>
      <c r="CF53" s="151">
        <f>CF55</f>
        <v>0</v>
      </c>
      <c r="CG53" s="152"/>
      <c r="CH53" s="152"/>
      <c r="CI53" s="152"/>
      <c r="CJ53" s="152"/>
      <c r="CK53" s="152"/>
      <c r="CL53" s="152"/>
      <c r="CM53" s="153"/>
      <c r="CN53" s="151">
        <f>CN55</f>
        <v>0</v>
      </c>
      <c r="CO53" s="152"/>
      <c r="CP53" s="152"/>
      <c r="CQ53" s="152"/>
      <c r="CR53" s="152"/>
      <c r="CS53" s="152"/>
      <c r="CT53" s="152"/>
      <c r="CU53" s="153"/>
    </row>
    <row r="54" spans="1:99" s="3" customFormat="1" ht="12.75">
      <c r="A54" s="157" t="s">
        <v>112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9"/>
      <c r="R54" s="178"/>
      <c r="S54" s="178"/>
      <c r="T54" s="178"/>
      <c r="U54" s="179"/>
      <c r="V54" s="180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169"/>
      <c r="AJ54" s="170"/>
      <c r="AK54" s="170"/>
      <c r="AL54" s="170"/>
      <c r="AM54" s="170"/>
      <c r="AN54" s="170"/>
      <c r="AO54" s="170"/>
      <c r="AP54" s="170"/>
      <c r="AQ54" s="171"/>
      <c r="AR54" s="169"/>
      <c r="AS54" s="170"/>
      <c r="AT54" s="170"/>
      <c r="AU54" s="170"/>
      <c r="AV54" s="170"/>
      <c r="AW54" s="170"/>
      <c r="AX54" s="170"/>
      <c r="AY54" s="171"/>
      <c r="AZ54" s="169"/>
      <c r="BA54" s="170"/>
      <c r="BB54" s="170"/>
      <c r="BC54" s="170"/>
      <c r="BD54" s="170"/>
      <c r="BE54" s="170"/>
      <c r="BF54" s="170"/>
      <c r="BG54" s="171"/>
      <c r="BH54" s="169"/>
      <c r="BI54" s="170"/>
      <c r="BJ54" s="170"/>
      <c r="BK54" s="170"/>
      <c r="BL54" s="170"/>
      <c r="BM54" s="170"/>
      <c r="BN54" s="170"/>
      <c r="BO54" s="171"/>
      <c r="BP54" s="169"/>
      <c r="BQ54" s="170"/>
      <c r="BR54" s="170"/>
      <c r="BS54" s="170"/>
      <c r="BT54" s="170"/>
      <c r="BU54" s="170"/>
      <c r="BV54" s="170"/>
      <c r="BW54" s="171"/>
      <c r="BX54" s="169"/>
      <c r="BY54" s="170"/>
      <c r="BZ54" s="170"/>
      <c r="CA54" s="170"/>
      <c r="CB54" s="170"/>
      <c r="CC54" s="170"/>
      <c r="CD54" s="170"/>
      <c r="CE54" s="171"/>
      <c r="CF54" s="169"/>
      <c r="CG54" s="170"/>
      <c r="CH54" s="170"/>
      <c r="CI54" s="170"/>
      <c r="CJ54" s="170"/>
      <c r="CK54" s="170"/>
      <c r="CL54" s="170"/>
      <c r="CM54" s="171"/>
      <c r="CN54" s="169"/>
      <c r="CO54" s="170"/>
      <c r="CP54" s="170"/>
      <c r="CQ54" s="170"/>
      <c r="CR54" s="170"/>
      <c r="CS54" s="170"/>
      <c r="CT54" s="170"/>
      <c r="CU54" s="171"/>
    </row>
    <row r="55" spans="1:99" s="3" customFormat="1" ht="28.5" customHeight="1">
      <c r="A55" s="199" t="s">
        <v>194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184" t="s">
        <v>195</v>
      </c>
      <c r="S55" s="184"/>
      <c r="T55" s="184"/>
      <c r="U55" s="185"/>
      <c r="V55" s="198" t="s">
        <v>249</v>
      </c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174">
        <f>AR55+BH55+CF55</f>
        <v>183800</v>
      </c>
      <c r="AJ55" s="175"/>
      <c r="AK55" s="175"/>
      <c r="AL55" s="175"/>
      <c r="AM55" s="175"/>
      <c r="AN55" s="175"/>
      <c r="AO55" s="175"/>
      <c r="AP55" s="175"/>
      <c r="AQ55" s="176"/>
      <c r="AR55" s="174">
        <f>183800</f>
        <v>183800</v>
      </c>
      <c r="AS55" s="175"/>
      <c r="AT55" s="175"/>
      <c r="AU55" s="175"/>
      <c r="AV55" s="175"/>
      <c r="AW55" s="175"/>
      <c r="AX55" s="175"/>
      <c r="AY55" s="176"/>
      <c r="AZ55" s="174"/>
      <c r="BA55" s="175"/>
      <c r="BB55" s="175"/>
      <c r="BC55" s="175"/>
      <c r="BD55" s="175"/>
      <c r="BE55" s="175"/>
      <c r="BF55" s="175"/>
      <c r="BG55" s="176"/>
      <c r="BH55" s="174">
        <v>0</v>
      </c>
      <c r="BI55" s="175"/>
      <c r="BJ55" s="175"/>
      <c r="BK55" s="175"/>
      <c r="BL55" s="175"/>
      <c r="BM55" s="175"/>
      <c r="BN55" s="175"/>
      <c r="BO55" s="176"/>
      <c r="BP55" s="174"/>
      <c r="BQ55" s="175"/>
      <c r="BR55" s="175"/>
      <c r="BS55" s="175"/>
      <c r="BT55" s="175"/>
      <c r="BU55" s="175"/>
      <c r="BV55" s="175"/>
      <c r="BW55" s="176"/>
      <c r="BX55" s="174"/>
      <c r="BY55" s="175"/>
      <c r="BZ55" s="175"/>
      <c r="CA55" s="175"/>
      <c r="CB55" s="175"/>
      <c r="CC55" s="175"/>
      <c r="CD55" s="175"/>
      <c r="CE55" s="176"/>
      <c r="CF55" s="174">
        <v>0</v>
      </c>
      <c r="CG55" s="175"/>
      <c r="CH55" s="175"/>
      <c r="CI55" s="175"/>
      <c r="CJ55" s="175"/>
      <c r="CK55" s="175"/>
      <c r="CL55" s="175"/>
      <c r="CM55" s="176"/>
      <c r="CN55" s="174">
        <v>0</v>
      </c>
      <c r="CO55" s="175"/>
      <c r="CP55" s="175"/>
      <c r="CQ55" s="175"/>
      <c r="CR55" s="175"/>
      <c r="CS55" s="175"/>
      <c r="CT55" s="175"/>
      <c r="CU55" s="177"/>
    </row>
    <row r="56" spans="1:99" s="3" customFormat="1" ht="15.75" customHeight="1" hidden="1">
      <c r="A56" s="199" t="s">
        <v>200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184" t="s">
        <v>198</v>
      </c>
      <c r="S56" s="184"/>
      <c r="T56" s="184"/>
      <c r="U56" s="185"/>
      <c r="V56" s="198" t="s">
        <v>249</v>
      </c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174">
        <f>AR56+BH56+CF56</f>
        <v>0</v>
      </c>
      <c r="AJ56" s="175"/>
      <c r="AK56" s="175"/>
      <c r="AL56" s="175"/>
      <c r="AM56" s="175"/>
      <c r="AN56" s="175"/>
      <c r="AO56" s="175"/>
      <c r="AP56" s="175"/>
      <c r="AQ56" s="176"/>
      <c r="AR56" s="174">
        <v>0</v>
      </c>
      <c r="AS56" s="175"/>
      <c r="AT56" s="175"/>
      <c r="AU56" s="175"/>
      <c r="AV56" s="175"/>
      <c r="AW56" s="175"/>
      <c r="AX56" s="175"/>
      <c r="AY56" s="176"/>
      <c r="AZ56" s="174"/>
      <c r="BA56" s="175"/>
      <c r="BB56" s="175"/>
      <c r="BC56" s="175"/>
      <c r="BD56" s="175"/>
      <c r="BE56" s="175"/>
      <c r="BF56" s="175"/>
      <c r="BG56" s="176"/>
      <c r="BH56" s="174">
        <v>0</v>
      </c>
      <c r="BI56" s="175"/>
      <c r="BJ56" s="175"/>
      <c r="BK56" s="175"/>
      <c r="BL56" s="175"/>
      <c r="BM56" s="175"/>
      <c r="BN56" s="175"/>
      <c r="BO56" s="176"/>
      <c r="BP56" s="174"/>
      <c r="BQ56" s="175"/>
      <c r="BR56" s="175"/>
      <c r="BS56" s="175"/>
      <c r="BT56" s="175"/>
      <c r="BU56" s="175"/>
      <c r="BV56" s="175"/>
      <c r="BW56" s="176"/>
      <c r="BX56" s="174"/>
      <c r="BY56" s="175"/>
      <c r="BZ56" s="175"/>
      <c r="CA56" s="175"/>
      <c r="CB56" s="175"/>
      <c r="CC56" s="175"/>
      <c r="CD56" s="175"/>
      <c r="CE56" s="176"/>
      <c r="CF56" s="174">
        <v>0</v>
      </c>
      <c r="CG56" s="175"/>
      <c r="CH56" s="175"/>
      <c r="CI56" s="175"/>
      <c r="CJ56" s="175"/>
      <c r="CK56" s="175"/>
      <c r="CL56" s="175"/>
      <c r="CM56" s="176"/>
      <c r="CN56" s="174">
        <v>0</v>
      </c>
      <c r="CO56" s="175"/>
      <c r="CP56" s="175"/>
      <c r="CQ56" s="175"/>
      <c r="CR56" s="175"/>
      <c r="CS56" s="175"/>
      <c r="CT56" s="175"/>
      <c r="CU56" s="177"/>
    </row>
    <row r="57" spans="1:99" s="3" customFormat="1" ht="15.75" customHeight="1" hidden="1">
      <c r="A57" s="199" t="s">
        <v>201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184" t="s">
        <v>199</v>
      </c>
      <c r="S57" s="184"/>
      <c r="T57" s="184"/>
      <c r="U57" s="185"/>
      <c r="V57" s="198" t="s">
        <v>249</v>
      </c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5"/>
      <c r="AI57" s="174">
        <f>AR57+BH57+CF57</f>
        <v>0</v>
      </c>
      <c r="AJ57" s="175"/>
      <c r="AK57" s="175"/>
      <c r="AL57" s="175"/>
      <c r="AM57" s="175"/>
      <c r="AN57" s="175"/>
      <c r="AO57" s="175"/>
      <c r="AP57" s="175"/>
      <c r="AQ57" s="176"/>
      <c r="AR57" s="174">
        <v>0</v>
      </c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>
        <v>0</v>
      </c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176"/>
      <c r="CF57" s="174">
        <v>0</v>
      </c>
      <c r="CG57" s="175"/>
      <c r="CH57" s="175"/>
      <c r="CI57" s="175"/>
      <c r="CJ57" s="175"/>
      <c r="CK57" s="175"/>
      <c r="CL57" s="175"/>
      <c r="CM57" s="176"/>
      <c r="CN57" s="174">
        <v>0</v>
      </c>
      <c r="CO57" s="175"/>
      <c r="CP57" s="175"/>
      <c r="CQ57" s="175"/>
      <c r="CR57" s="175"/>
      <c r="CS57" s="175"/>
      <c r="CT57" s="175"/>
      <c r="CU57" s="177"/>
    </row>
    <row r="58" spans="1:99" s="3" customFormat="1" ht="12.75" hidden="1">
      <c r="A58" s="160" t="s">
        <v>113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3" t="s">
        <v>114</v>
      </c>
      <c r="S58" s="163"/>
      <c r="T58" s="163"/>
      <c r="U58" s="164"/>
      <c r="V58" s="167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151"/>
      <c r="AJ58" s="152"/>
      <c r="AK58" s="152"/>
      <c r="AL58" s="152"/>
      <c r="AM58" s="152"/>
      <c r="AN58" s="152"/>
      <c r="AO58" s="152"/>
      <c r="AP58" s="152"/>
      <c r="AQ58" s="153"/>
      <c r="AR58" s="151"/>
      <c r="AS58" s="152"/>
      <c r="AT58" s="152"/>
      <c r="AU58" s="152"/>
      <c r="AV58" s="152"/>
      <c r="AW58" s="152"/>
      <c r="AX58" s="152"/>
      <c r="AY58" s="153"/>
      <c r="AZ58" s="151"/>
      <c r="BA58" s="152"/>
      <c r="BB58" s="152"/>
      <c r="BC58" s="152"/>
      <c r="BD58" s="152"/>
      <c r="BE58" s="152"/>
      <c r="BF58" s="152"/>
      <c r="BG58" s="153"/>
      <c r="BH58" s="151"/>
      <c r="BI58" s="152"/>
      <c r="BJ58" s="152"/>
      <c r="BK58" s="152"/>
      <c r="BL58" s="152"/>
      <c r="BM58" s="152"/>
      <c r="BN58" s="152"/>
      <c r="BO58" s="153"/>
      <c r="BP58" s="151"/>
      <c r="BQ58" s="152"/>
      <c r="BR58" s="152"/>
      <c r="BS58" s="152"/>
      <c r="BT58" s="152"/>
      <c r="BU58" s="152"/>
      <c r="BV58" s="152"/>
      <c r="BW58" s="153"/>
      <c r="BX58" s="151"/>
      <c r="BY58" s="152"/>
      <c r="BZ58" s="152"/>
      <c r="CA58" s="152"/>
      <c r="CB58" s="152"/>
      <c r="CC58" s="152"/>
      <c r="CD58" s="152"/>
      <c r="CE58" s="153"/>
      <c r="CF58" s="151"/>
      <c r="CG58" s="152"/>
      <c r="CH58" s="152"/>
      <c r="CI58" s="152"/>
      <c r="CJ58" s="152"/>
      <c r="CK58" s="152"/>
      <c r="CL58" s="152"/>
      <c r="CM58" s="153"/>
      <c r="CN58" s="151"/>
      <c r="CO58" s="152"/>
      <c r="CP58" s="152"/>
      <c r="CQ58" s="152"/>
      <c r="CR58" s="152"/>
      <c r="CS58" s="152"/>
      <c r="CT58" s="152"/>
      <c r="CU58" s="172"/>
    </row>
    <row r="59" spans="1:99" s="3" customFormat="1" ht="12.75" hidden="1">
      <c r="A59" s="157" t="s">
        <v>115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78"/>
      <c r="S59" s="178"/>
      <c r="T59" s="178"/>
      <c r="U59" s="179"/>
      <c r="V59" s="180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169"/>
      <c r="AJ59" s="170"/>
      <c r="AK59" s="170"/>
      <c r="AL59" s="170"/>
      <c r="AM59" s="170"/>
      <c r="AN59" s="170"/>
      <c r="AO59" s="170"/>
      <c r="AP59" s="170"/>
      <c r="AQ59" s="171"/>
      <c r="AR59" s="169"/>
      <c r="AS59" s="170"/>
      <c r="AT59" s="170"/>
      <c r="AU59" s="170"/>
      <c r="AV59" s="170"/>
      <c r="AW59" s="170"/>
      <c r="AX59" s="170"/>
      <c r="AY59" s="171"/>
      <c r="AZ59" s="169"/>
      <c r="BA59" s="170"/>
      <c r="BB59" s="170"/>
      <c r="BC59" s="170"/>
      <c r="BD59" s="170"/>
      <c r="BE59" s="170"/>
      <c r="BF59" s="170"/>
      <c r="BG59" s="171"/>
      <c r="BH59" s="169"/>
      <c r="BI59" s="170"/>
      <c r="BJ59" s="170"/>
      <c r="BK59" s="170"/>
      <c r="BL59" s="170"/>
      <c r="BM59" s="170"/>
      <c r="BN59" s="170"/>
      <c r="BO59" s="171"/>
      <c r="BP59" s="169"/>
      <c r="BQ59" s="170"/>
      <c r="BR59" s="170"/>
      <c r="BS59" s="170"/>
      <c r="BT59" s="170"/>
      <c r="BU59" s="170"/>
      <c r="BV59" s="170"/>
      <c r="BW59" s="171"/>
      <c r="BX59" s="169"/>
      <c r="BY59" s="170"/>
      <c r="BZ59" s="170"/>
      <c r="CA59" s="170"/>
      <c r="CB59" s="170"/>
      <c r="CC59" s="170"/>
      <c r="CD59" s="170"/>
      <c r="CE59" s="171"/>
      <c r="CF59" s="169"/>
      <c r="CG59" s="170"/>
      <c r="CH59" s="170"/>
      <c r="CI59" s="170"/>
      <c r="CJ59" s="170"/>
      <c r="CK59" s="170"/>
      <c r="CL59" s="170"/>
      <c r="CM59" s="171"/>
      <c r="CN59" s="169"/>
      <c r="CO59" s="170"/>
      <c r="CP59" s="170"/>
      <c r="CQ59" s="170"/>
      <c r="CR59" s="170"/>
      <c r="CS59" s="170"/>
      <c r="CT59" s="170"/>
      <c r="CU59" s="173"/>
    </row>
    <row r="60" spans="1:99" s="3" customFormat="1" ht="12.75" hidden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3"/>
      <c r="R60" s="184"/>
      <c r="S60" s="184"/>
      <c r="T60" s="184"/>
      <c r="U60" s="185"/>
      <c r="V60" s="198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5"/>
      <c r="AI60" s="174"/>
      <c r="AJ60" s="175"/>
      <c r="AK60" s="175"/>
      <c r="AL60" s="175"/>
      <c r="AM60" s="175"/>
      <c r="AN60" s="175"/>
      <c r="AO60" s="175"/>
      <c r="AP60" s="175"/>
      <c r="AQ60" s="176"/>
      <c r="AR60" s="174"/>
      <c r="AS60" s="175"/>
      <c r="AT60" s="175"/>
      <c r="AU60" s="175"/>
      <c r="AV60" s="175"/>
      <c r="AW60" s="175"/>
      <c r="AX60" s="175"/>
      <c r="AY60" s="176"/>
      <c r="AZ60" s="174"/>
      <c r="BA60" s="175"/>
      <c r="BB60" s="175"/>
      <c r="BC60" s="175"/>
      <c r="BD60" s="175"/>
      <c r="BE60" s="175"/>
      <c r="BF60" s="175"/>
      <c r="BG60" s="176"/>
      <c r="BH60" s="174"/>
      <c r="BI60" s="175"/>
      <c r="BJ60" s="175"/>
      <c r="BK60" s="175"/>
      <c r="BL60" s="175"/>
      <c r="BM60" s="175"/>
      <c r="BN60" s="175"/>
      <c r="BO60" s="176"/>
      <c r="BP60" s="174"/>
      <c r="BQ60" s="175"/>
      <c r="BR60" s="175"/>
      <c r="BS60" s="175"/>
      <c r="BT60" s="175"/>
      <c r="BU60" s="175"/>
      <c r="BV60" s="175"/>
      <c r="BW60" s="176"/>
      <c r="BX60" s="174"/>
      <c r="BY60" s="175"/>
      <c r="BZ60" s="175"/>
      <c r="CA60" s="175"/>
      <c r="CB60" s="175"/>
      <c r="CC60" s="175"/>
      <c r="CD60" s="175"/>
      <c r="CE60" s="176"/>
      <c r="CF60" s="174"/>
      <c r="CG60" s="175"/>
      <c r="CH60" s="175"/>
      <c r="CI60" s="175"/>
      <c r="CJ60" s="175"/>
      <c r="CK60" s="175"/>
      <c r="CL60" s="175"/>
      <c r="CM60" s="176"/>
      <c r="CN60" s="174"/>
      <c r="CO60" s="175"/>
      <c r="CP60" s="175"/>
      <c r="CQ60" s="175"/>
      <c r="CR60" s="175"/>
      <c r="CS60" s="175"/>
      <c r="CT60" s="175"/>
      <c r="CU60" s="177"/>
    </row>
    <row r="61" spans="1:99" s="3" customFormat="1" ht="12.75">
      <c r="A61" s="232" t="s">
        <v>116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/>
      <c r="R61" s="163" t="s">
        <v>117</v>
      </c>
      <c r="S61" s="163"/>
      <c r="T61" s="163"/>
      <c r="U61" s="164"/>
      <c r="V61" s="167" t="s">
        <v>249</v>
      </c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4"/>
      <c r="AI61" s="151">
        <f>SUM(AR61:CM63)</f>
        <v>219700</v>
      </c>
      <c r="AJ61" s="152"/>
      <c r="AK61" s="152"/>
      <c r="AL61" s="152"/>
      <c r="AM61" s="152"/>
      <c r="AN61" s="152"/>
      <c r="AO61" s="152"/>
      <c r="AP61" s="152"/>
      <c r="AQ61" s="153"/>
      <c r="AR61" s="151">
        <f>500+189200</f>
        <v>189700</v>
      </c>
      <c r="AS61" s="152"/>
      <c r="AT61" s="152"/>
      <c r="AU61" s="152"/>
      <c r="AV61" s="152"/>
      <c r="AW61" s="152"/>
      <c r="AX61" s="152"/>
      <c r="AY61" s="153"/>
      <c r="AZ61" s="151"/>
      <c r="BA61" s="152"/>
      <c r="BB61" s="152"/>
      <c r="BC61" s="152"/>
      <c r="BD61" s="152"/>
      <c r="BE61" s="152"/>
      <c r="BF61" s="152"/>
      <c r="BG61" s="153"/>
      <c r="BH61" s="151">
        <v>0</v>
      </c>
      <c r="BI61" s="152"/>
      <c r="BJ61" s="152"/>
      <c r="BK61" s="152"/>
      <c r="BL61" s="152"/>
      <c r="BM61" s="152"/>
      <c r="BN61" s="152"/>
      <c r="BO61" s="153"/>
      <c r="BP61" s="151"/>
      <c r="BQ61" s="152"/>
      <c r="BR61" s="152"/>
      <c r="BS61" s="152"/>
      <c r="BT61" s="152"/>
      <c r="BU61" s="152"/>
      <c r="BV61" s="152"/>
      <c r="BW61" s="153"/>
      <c r="BX61" s="151"/>
      <c r="BY61" s="152"/>
      <c r="BZ61" s="152"/>
      <c r="CA61" s="152"/>
      <c r="CB61" s="152"/>
      <c r="CC61" s="152"/>
      <c r="CD61" s="152"/>
      <c r="CE61" s="153"/>
      <c r="CF61" s="151">
        <v>30000</v>
      </c>
      <c r="CG61" s="152"/>
      <c r="CH61" s="152"/>
      <c r="CI61" s="152"/>
      <c r="CJ61" s="152"/>
      <c r="CK61" s="152"/>
      <c r="CL61" s="152"/>
      <c r="CM61" s="153"/>
      <c r="CN61" s="151">
        <v>0</v>
      </c>
      <c r="CO61" s="152"/>
      <c r="CP61" s="152"/>
      <c r="CQ61" s="152"/>
      <c r="CR61" s="152"/>
      <c r="CS61" s="152"/>
      <c r="CT61" s="152"/>
      <c r="CU61" s="172"/>
    </row>
    <row r="62" spans="1:99" s="3" customFormat="1" ht="12.75">
      <c r="A62" s="226" t="s">
        <v>118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235"/>
      <c r="S62" s="235"/>
      <c r="T62" s="235"/>
      <c r="U62" s="236"/>
      <c r="V62" s="237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6"/>
      <c r="AI62" s="222"/>
      <c r="AJ62" s="223"/>
      <c r="AK62" s="223"/>
      <c r="AL62" s="223"/>
      <c r="AM62" s="223"/>
      <c r="AN62" s="223"/>
      <c r="AO62" s="223"/>
      <c r="AP62" s="223"/>
      <c r="AQ62" s="224"/>
      <c r="AR62" s="222"/>
      <c r="AS62" s="223"/>
      <c r="AT62" s="223"/>
      <c r="AU62" s="223"/>
      <c r="AV62" s="223"/>
      <c r="AW62" s="223"/>
      <c r="AX62" s="223"/>
      <c r="AY62" s="224"/>
      <c r="AZ62" s="222"/>
      <c r="BA62" s="223"/>
      <c r="BB62" s="223"/>
      <c r="BC62" s="223"/>
      <c r="BD62" s="223"/>
      <c r="BE62" s="223"/>
      <c r="BF62" s="223"/>
      <c r="BG62" s="224"/>
      <c r="BH62" s="222"/>
      <c r="BI62" s="223"/>
      <c r="BJ62" s="223"/>
      <c r="BK62" s="223"/>
      <c r="BL62" s="223"/>
      <c r="BM62" s="223"/>
      <c r="BN62" s="223"/>
      <c r="BO62" s="224"/>
      <c r="BP62" s="222"/>
      <c r="BQ62" s="223"/>
      <c r="BR62" s="223"/>
      <c r="BS62" s="223"/>
      <c r="BT62" s="223"/>
      <c r="BU62" s="223"/>
      <c r="BV62" s="223"/>
      <c r="BW62" s="224"/>
      <c r="BX62" s="222"/>
      <c r="BY62" s="223"/>
      <c r="BZ62" s="223"/>
      <c r="CA62" s="223"/>
      <c r="CB62" s="223"/>
      <c r="CC62" s="223"/>
      <c r="CD62" s="223"/>
      <c r="CE62" s="224"/>
      <c r="CF62" s="222"/>
      <c r="CG62" s="223"/>
      <c r="CH62" s="223"/>
      <c r="CI62" s="223"/>
      <c r="CJ62" s="223"/>
      <c r="CK62" s="223"/>
      <c r="CL62" s="223"/>
      <c r="CM62" s="224"/>
      <c r="CN62" s="222"/>
      <c r="CO62" s="223"/>
      <c r="CP62" s="223"/>
      <c r="CQ62" s="223"/>
      <c r="CR62" s="223"/>
      <c r="CS62" s="223"/>
      <c r="CT62" s="223"/>
      <c r="CU62" s="225"/>
    </row>
    <row r="63" spans="1:99" s="3" customFormat="1" ht="12.75">
      <c r="A63" s="229" t="s">
        <v>119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178"/>
      <c r="S63" s="178"/>
      <c r="T63" s="178"/>
      <c r="U63" s="179"/>
      <c r="V63" s="180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  <c r="AI63" s="169"/>
      <c r="AJ63" s="170"/>
      <c r="AK63" s="170"/>
      <c r="AL63" s="170"/>
      <c r="AM63" s="170"/>
      <c r="AN63" s="170"/>
      <c r="AO63" s="170"/>
      <c r="AP63" s="170"/>
      <c r="AQ63" s="171"/>
      <c r="AR63" s="169"/>
      <c r="AS63" s="170"/>
      <c r="AT63" s="170"/>
      <c r="AU63" s="170"/>
      <c r="AV63" s="170"/>
      <c r="AW63" s="170"/>
      <c r="AX63" s="170"/>
      <c r="AY63" s="171"/>
      <c r="AZ63" s="169"/>
      <c r="BA63" s="170"/>
      <c r="BB63" s="170"/>
      <c r="BC63" s="170"/>
      <c r="BD63" s="170"/>
      <c r="BE63" s="170"/>
      <c r="BF63" s="170"/>
      <c r="BG63" s="171"/>
      <c r="BH63" s="169"/>
      <c r="BI63" s="170"/>
      <c r="BJ63" s="170"/>
      <c r="BK63" s="170"/>
      <c r="BL63" s="170"/>
      <c r="BM63" s="170"/>
      <c r="BN63" s="170"/>
      <c r="BO63" s="171"/>
      <c r="BP63" s="169"/>
      <c r="BQ63" s="170"/>
      <c r="BR63" s="170"/>
      <c r="BS63" s="170"/>
      <c r="BT63" s="170"/>
      <c r="BU63" s="170"/>
      <c r="BV63" s="170"/>
      <c r="BW63" s="171"/>
      <c r="BX63" s="169"/>
      <c r="BY63" s="170"/>
      <c r="BZ63" s="170"/>
      <c r="CA63" s="170"/>
      <c r="CB63" s="170"/>
      <c r="CC63" s="170"/>
      <c r="CD63" s="170"/>
      <c r="CE63" s="171"/>
      <c r="CF63" s="169"/>
      <c r="CG63" s="170"/>
      <c r="CH63" s="170"/>
      <c r="CI63" s="170"/>
      <c r="CJ63" s="170"/>
      <c r="CK63" s="170"/>
      <c r="CL63" s="170"/>
      <c r="CM63" s="171"/>
      <c r="CN63" s="169"/>
      <c r="CO63" s="170"/>
      <c r="CP63" s="170"/>
      <c r="CQ63" s="170"/>
      <c r="CR63" s="170"/>
      <c r="CS63" s="170"/>
      <c r="CT63" s="170"/>
      <c r="CU63" s="173"/>
    </row>
    <row r="64" spans="1:99" s="3" customFormat="1" ht="12.75" hidden="1">
      <c r="A64" s="19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7"/>
      <c r="R64" s="184"/>
      <c r="S64" s="184"/>
      <c r="T64" s="184"/>
      <c r="U64" s="185"/>
      <c r="V64" s="186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8"/>
      <c r="AI64" s="174"/>
      <c r="AJ64" s="175"/>
      <c r="AK64" s="175"/>
      <c r="AL64" s="175"/>
      <c r="AM64" s="175"/>
      <c r="AN64" s="175"/>
      <c r="AO64" s="175"/>
      <c r="AP64" s="175"/>
      <c r="AQ64" s="176"/>
      <c r="AR64" s="174"/>
      <c r="AS64" s="175"/>
      <c r="AT64" s="175"/>
      <c r="AU64" s="175"/>
      <c r="AV64" s="175"/>
      <c r="AW64" s="175"/>
      <c r="AX64" s="175"/>
      <c r="AY64" s="176"/>
      <c r="AZ64" s="174"/>
      <c r="BA64" s="175"/>
      <c r="BB64" s="175"/>
      <c r="BC64" s="175"/>
      <c r="BD64" s="175"/>
      <c r="BE64" s="175"/>
      <c r="BF64" s="175"/>
      <c r="BG64" s="176"/>
      <c r="BH64" s="174"/>
      <c r="BI64" s="175"/>
      <c r="BJ64" s="175"/>
      <c r="BK64" s="175"/>
      <c r="BL64" s="175"/>
      <c r="BM64" s="175"/>
      <c r="BN64" s="175"/>
      <c r="BO64" s="176"/>
      <c r="BP64" s="174"/>
      <c r="BQ64" s="175"/>
      <c r="BR64" s="175"/>
      <c r="BS64" s="175"/>
      <c r="BT64" s="175"/>
      <c r="BU64" s="175"/>
      <c r="BV64" s="175"/>
      <c r="BW64" s="176"/>
      <c r="BX64" s="174"/>
      <c r="BY64" s="175"/>
      <c r="BZ64" s="175"/>
      <c r="CA64" s="175"/>
      <c r="CB64" s="175"/>
      <c r="CC64" s="175"/>
      <c r="CD64" s="175"/>
      <c r="CE64" s="176"/>
      <c r="CF64" s="174"/>
      <c r="CG64" s="175"/>
      <c r="CH64" s="175"/>
      <c r="CI64" s="175"/>
      <c r="CJ64" s="175"/>
      <c r="CK64" s="175"/>
      <c r="CL64" s="175"/>
      <c r="CM64" s="176"/>
      <c r="CN64" s="174"/>
      <c r="CO64" s="175"/>
      <c r="CP64" s="175"/>
      <c r="CQ64" s="175"/>
      <c r="CR64" s="175"/>
      <c r="CS64" s="175"/>
      <c r="CT64" s="175"/>
      <c r="CU64" s="177"/>
    </row>
    <row r="65" spans="1:99" s="3" customFormat="1" ht="12.75" hidden="1">
      <c r="A65" s="195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7"/>
      <c r="R65" s="184"/>
      <c r="S65" s="184"/>
      <c r="T65" s="184"/>
      <c r="U65" s="185"/>
      <c r="V65" s="186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8"/>
      <c r="AI65" s="174"/>
      <c r="AJ65" s="175"/>
      <c r="AK65" s="175"/>
      <c r="AL65" s="175"/>
      <c r="AM65" s="175"/>
      <c r="AN65" s="175"/>
      <c r="AO65" s="175"/>
      <c r="AP65" s="175"/>
      <c r="AQ65" s="176"/>
      <c r="AR65" s="174"/>
      <c r="AS65" s="175"/>
      <c r="AT65" s="175"/>
      <c r="AU65" s="175"/>
      <c r="AV65" s="175"/>
      <c r="AW65" s="175"/>
      <c r="AX65" s="175"/>
      <c r="AY65" s="176"/>
      <c r="AZ65" s="174"/>
      <c r="BA65" s="175"/>
      <c r="BB65" s="175"/>
      <c r="BC65" s="175"/>
      <c r="BD65" s="175"/>
      <c r="BE65" s="175"/>
      <c r="BF65" s="175"/>
      <c r="BG65" s="176"/>
      <c r="BH65" s="174"/>
      <c r="BI65" s="175"/>
      <c r="BJ65" s="175"/>
      <c r="BK65" s="175"/>
      <c r="BL65" s="175"/>
      <c r="BM65" s="175"/>
      <c r="BN65" s="175"/>
      <c r="BO65" s="176"/>
      <c r="BP65" s="174"/>
      <c r="BQ65" s="175"/>
      <c r="BR65" s="175"/>
      <c r="BS65" s="175"/>
      <c r="BT65" s="175"/>
      <c r="BU65" s="175"/>
      <c r="BV65" s="175"/>
      <c r="BW65" s="176"/>
      <c r="BX65" s="174"/>
      <c r="BY65" s="175"/>
      <c r="BZ65" s="175"/>
      <c r="CA65" s="175"/>
      <c r="CB65" s="175"/>
      <c r="CC65" s="175"/>
      <c r="CD65" s="175"/>
      <c r="CE65" s="176"/>
      <c r="CF65" s="174"/>
      <c r="CG65" s="175"/>
      <c r="CH65" s="175"/>
      <c r="CI65" s="175"/>
      <c r="CJ65" s="175"/>
      <c r="CK65" s="175"/>
      <c r="CL65" s="175"/>
      <c r="CM65" s="176"/>
      <c r="CN65" s="174"/>
      <c r="CO65" s="175"/>
      <c r="CP65" s="175"/>
      <c r="CQ65" s="175"/>
      <c r="CR65" s="175"/>
      <c r="CS65" s="175"/>
      <c r="CT65" s="175"/>
      <c r="CU65" s="177"/>
    </row>
    <row r="66" spans="1:99" s="3" customFormat="1" ht="12.75" hidden="1">
      <c r="A66" s="195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  <c r="R66" s="184"/>
      <c r="S66" s="184"/>
      <c r="T66" s="184"/>
      <c r="U66" s="185"/>
      <c r="V66" s="186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174"/>
      <c r="AJ66" s="175"/>
      <c r="AK66" s="175"/>
      <c r="AL66" s="175"/>
      <c r="AM66" s="175"/>
      <c r="AN66" s="175"/>
      <c r="AO66" s="175"/>
      <c r="AP66" s="175"/>
      <c r="AQ66" s="176"/>
      <c r="AR66" s="174"/>
      <c r="AS66" s="175"/>
      <c r="AT66" s="175"/>
      <c r="AU66" s="175"/>
      <c r="AV66" s="175"/>
      <c r="AW66" s="175"/>
      <c r="AX66" s="175"/>
      <c r="AY66" s="176"/>
      <c r="AZ66" s="174"/>
      <c r="BA66" s="175"/>
      <c r="BB66" s="175"/>
      <c r="BC66" s="175"/>
      <c r="BD66" s="175"/>
      <c r="BE66" s="175"/>
      <c r="BF66" s="175"/>
      <c r="BG66" s="176"/>
      <c r="BH66" s="174"/>
      <c r="BI66" s="175"/>
      <c r="BJ66" s="175"/>
      <c r="BK66" s="175"/>
      <c r="BL66" s="175"/>
      <c r="BM66" s="175"/>
      <c r="BN66" s="175"/>
      <c r="BO66" s="176"/>
      <c r="BP66" s="174"/>
      <c r="BQ66" s="175"/>
      <c r="BR66" s="175"/>
      <c r="BS66" s="175"/>
      <c r="BT66" s="175"/>
      <c r="BU66" s="175"/>
      <c r="BV66" s="175"/>
      <c r="BW66" s="176"/>
      <c r="BX66" s="174"/>
      <c r="BY66" s="175"/>
      <c r="BZ66" s="175"/>
      <c r="CA66" s="175"/>
      <c r="CB66" s="175"/>
      <c r="CC66" s="175"/>
      <c r="CD66" s="175"/>
      <c r="CE66" s="176"/>
      <c r="CF66" s="174"/>
      <c r="CG66" s="175"/>
      <c r="CH66" s="175"/>
      <c r="CI66" s="175"/>
      <c r="CJ66" s="175"/>
      <c r="CK66" s="175"/>
      <c r="CL66" s="175"/>
      <c r="CM66" s="176"/>
      <c r="CN66" s="174"/>
      <c r="CO66" s="175"/>
      <c r="CP66" s="175"/>
      <c r="CQ66" s="175"/>
      <c r="CR66" s="175"/>
      <c r="CS66" s="175"/>
      <c r="CT66" s="175"/>
      <c r="CU66" s="177"/>
    </row>
    <row r="67" spans="1:99" s="3" customFormat="1" ht="12.75">
      <c r="A67" s="160" t="s">
        <v>120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2"/>
      <c r="R67" s="163" t="s">
        <v>121</v>
      </c>
      <c r="S67" s="163"/>
      <c r="T67" s="163"/>
      <c r="U67" s="164"/>
      <c r="V67" s="210" t="s">
        <v>38</v>
      </c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2"/>
      <c r="AI67" s="216">
        <f>SUM(AR67:CU68)</f>
        <v>6040231.57</v>
      </c>
      <c r="AJ67" s="217"/>
      <c r="AK67" s="217"/>
      <c r="AL67" s="217"/>
      <c r="AM67" s="217"/>
      <c r="AN67" s="217"/>
      <c r="AO67" s="217"/>
      <c r="AP67" s="217"/>
      <c r="AQ67" s="218"/>
      <c r="AR67" s="202">
        <f>SUM(AR69:AY73)</f>
        <v>2727700</v>
      </c>
      <c r="AS67" s="203"/>
      <c r="AT67" s="203"/>
      <c r="AU67" s="203"/>
      <c r="AV67" s="203"/>
      <c r="AW67" s="203"/>
      <c r="AX67" s="203"/>
      <c r="AY67" s="204"/>
      <c r="AZ67" s="202"/>
      <c r="BA67" s="203"/>
      <c r="BB67" s="203"/>
      <c r="BC67" s="203"/>
      <c r="BD67" s="203"/>
      <c r="BE67" s="203"/>
      <c r="BF67" s="203"/>
      <c r="BG67" s="204"/>
      <c r="BH67" s="202">
        <f>SUM(BH69:BO73)</f>
        <v>1787271.7</v>
      </c>
      <c r="BI67" s="203"/>
      <c r="BJ67" s="203"/>
      <c r="BK67" s="203"/>
      <c r="BL67" s="203"/>
      <c r="BM67" s="203"/>
      <c r="BN67" s="203"/>
      <c r="BO67" s="204"/>
      <c r="BP67" s="202"/>
      <c r="BQ67" s="203"/>
      <c r="BR67" s="203"/>
      <c r="BS67" s="203"/>
      <c r="BT67" s="203"/>
      <c r="BU67" s="203"/>
      <c r="BV67" s="203"/>
      <c r="BW67" s="204"/>
      <c r="BX67" s="202"/>
      <c r="BY67" s="203"/>
      <c r="BZ67" s="203"/>
      <c r="CA67" s="203"/>
      <c r="CB67" s="203"/>
      <c r="CC67" s="203"/>
      <c r="CD67" s="203"/>
      <c r="CE67" s="204"/>
      <c r="CF67" s="202">
        <f>SUM(CF69:CM73)</f>
        <v>1525259.87</v>
      </c>
      <c r="CG67" s="203"/>
      <c r="CH67" s="203"/>
      <c r="CI67" s="203"/>
      <c r="CJ67" s="203"/>
      <c r="CK67" s="203"/>
      <c r="CL67" s="203"/>
      <c r="CM67" s="204"/>
      <c r="CN67" s="202">
        <v>0</v>
      </c>
      <c r="CO67" s="203"/>
      <c r="CP67" s="203"/>
      <c r="CQ67" s="203"/>
      <c r="CR67" s="203"/>
      <c r="CS67" s="203"/>
      <c r="CT67" s="203"/>
      <c r="CU67" s="208"/>
    </row>
    <row r="68" spans="1:99" s="3" customFormat="1" ht="12.75">
      <c r="A68" s="157" t="s">
        <v>122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178"/>
      <c r="S68" s="178"/>
      <c r="T68" s="178"/>
      <c r="U68" s="179"/>
      <c r="V68" s="213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5"/>
      <c r="AI68" s="219"/>
      <c r="AJ68" s="220"/>
      <c r="AK68" s="220"/>
      <c r="AL68" s="220"/>
      <c r="AM68" s="220"/>
      <c r="AN68" s="220"/>
      <c r="AO68" s="220"/>
      <c r="AP68" s="220"/>
      <c r="AQ68" s="221"/>
      <c r="AR68" s="205"/>
      <c r="AS68" s="206"/>
      <c r="AT68" s="206"/>
      <c r="AU68" s="206"/>
      <c r="AV68" s="206"/>
      <c r="AW68" s="206"/>
      <c r="AX68" s="206"/>
      <c r="AY68" s="207"/>
      <c r="AZ68" s="205"/>
      <c r="BA68" s="206"/>
      <c r="BB68" s="206"/>
      <c r="BC68" s="206"/>
      <c r="BD68" s="206"/>
      <c r="BE68" s="206"/>
      <c r="BF68" s="206"/>
      <c r="BG68" s="207"/>
      <c r="BH68" s="205"/>
      <c r="BI68" s="206"/>
      <c r="BJ68" s="206"/>
      <c r="BK68" s="206"/>
      <c r="BL68" s="206"/>
      <c r="BM68" s="206"/>
      <c r="BN68" s="206"/>
      <c r="BO68" s="207"/>
      <c r="BP68" s="205"/>
      <c r="BQ68" s="206"/>
      <c r="BR68" s="206"/>
      <c r="BS68" s="206"/>
      <c r="BT68" s="206"/>
      <c r="BU68" s="206"/>
      <c r="BV68" s="206"/>
      <c r="BW68" s="207"/>
      <c r="BX68" s="205"/>
      <c r="BY68" s="206"/>
      <c r="BZ68" s="206"/>
      <c r="CA68" s="206"/>
      <c r="CB68" s="206"/>
      <c r="CC68" s="206"/>
      <c r="CD68" s="206"/>
      <c r="CE68" s="207"/>
      <c r="CF68" s="205"/>
      <c r="CG68" s="206"/>
      <c r="CH68" s="206"/>
      <c r="CI68" s="206"/>
      <c r="CJ68" s="206"/>
      <c r="CK68" s="206"/>
      <c r="CL68" s="206"/>
      <c r="CM68" s="207"/>
      <c r="CN68" s="205"/>
      <c r="CO68" s="206"/>
      <c r="CP68" s="206"/>
      <c r="CQ68" s="206"/>
      <c r="CR68" s="206"/>
      <c r="CS68" s="206"/>
      <c r="CT68" s="206"/>
      <c r="CU68" s="209"/>
    </row>
    <row r="69" spans="1:99" s="3" customFormat="1" ht="12.75">
      <c r="A69" s="195" t="s">
        <v>252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7"/>
      <c r="R69" s="184" t="s">
        <v>256</v>
      </c>
      <c r="S69" s="184"/>
      <c r="T69" s="184"/>
      <c r="U69" s="185"/>
      <c r="V69" s="198" t="s">
        <v>249</v>
      </c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5"/>
      <c r="AI69" s="174">
        <f>SUM(AR69:CM69)</f>
        <v>60000</v>
      </c>
      <c r="AJ69" s="175"/>
      <c r="AK69" s="175"/>
      <c r="AL69" s="175"/>
      <c r="AM69" s="175"/>
      <c r="AN69" s="175"/>
      <c r="AO69" s="175"/>
      <c r="AP69" s="175"/>
      <c r="AQ69" s="176"/>
      <c r="AR69" s="174">
        <f>24000</f>
        <v>24000</v>
      </c>
      <c r="AS69" s="175"/>
      <c r="AT69" s="175"/>
      <c r="AU69" s="175"/>
      <c r="AV69" s="175"/>
      <c r="AW69" s="175"/>
      <c r="AX69" s="175"/>
      <c r="AY69" s="176"/>
      <c r="AZ69" s="174"/>
      <c r="BA69" s="175"/>
      <c r="BB69" s="175"/>
      <c r="BC69" s="175"/>
      <c r="BD69" s="175"/>
      <c r="BE69" s="175"/>
      <c r="BF69" s="175"/>
      <c r="BG69" s="176"/>
      <c r="BH69" s="174">
        <v>0</v>
      </c>
      <c r="BI69" s="175"/>
      <c r="BJ69" s="175"/>
      <c r="BK69" s="175"/>
      <c r="BL69" s="175"/>
      <c r="BM69" s="175"/>
      <c r="BN69" s="175"/>
      <c r="BO69" s="176"/>
      <c r="BP69" s="174"/>
      <c r="BQ69" s="175"/>
      <c r="BR69" s="175"/>
      <c r="BS69" s="175"/>
      <c r="BT69" s="175"/>
      <c r="BU69" s="175"/>
      <c r="BV69" s="175"/>
      <c r="BW69" s="176"/>
      <c r="BX69" s="174"/>
      <c r="BY69" s="175"/>
      <c r="BZ69" s="175"/>
      <c r="CA69" s="175"/>
      <c r="CB69" s="175"/>
      <c r="CC69" s="175"/>
      <c r="CD69" s="175"/>
      <c r="CE69" s="176"/>
      <c r="CF69" s="174">
        <v>36000</v>
      </c>
      <c r="CG69" s="175"/>
      <c r="CH69" s="175"/>
      <c r="CI69" s="175"/>
      <c r="CJ69" s="175"/>
      <c r="CK69" s="175"/>
      <c r="CL69" s="175"/>
      <c r="CM69" s="176"/>
      <c r="CN69" s="174">
        <v>0</v>
      </c>
      <c r="CO69" s="175"/>
      <c r="CP69" s="175"/>
      <c r="CQ69" s="175"/>
      <c r="CR69" s="175"/>
      <c r="CS69" s="175"/>
      <c r="CT69" s="175"/>
      <c r="CU69" s="177"/>
    </row>
    <row r="70" spans="1:99" s="3" customFormat="1" ht="12.75">
      <c r="A70" s="195" t="s">
        <v>253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7"/>
      <c r="R70" s="184" t="s">
        <v>257</v>
      </c>
      <c r="S70" s="184"/>
      <c r="T70" s="184"/>
      <c r="U70" s="185"/>
      <c r="V70" s="198" t="s">
        <v>261</v>
      </c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5"/>
      <c r="AI70" s="174">
        <f>SUM(AR70:CM70)</f>
        <v>2074500</v>
      </c>
      <c r="AJ70" s="175"/>
      <c r="AK70" s="175"/>
      <c r="AL70" s="175"/>
      <c r="AM70" s="175"/>
      <c r="AN70" s="175"/>
      <c r="AO70" s="175"/>
      <c r="AP70" s="175"/>
      <c r="AQ70" s="176"/>
      <c r="AR70" s="174">
        <f>1601500</f>
        <v>1601500</v>
      </c>
      <c r="AS70" s="175"/>
      <c r="AT70" s="175"/>
      <c r="AU70" s="175"/>
      <c r="AV70" s="175"/>
      <c r="AW70" s="175"/>
      <c r="AX70" s="175"/>
      <c r="AY70" s="176"/>
      <c r="AZ70" s="174"/>
      <c r="BA70" s="175"/>
      <c r="BB70" s="175"/>
      <c r="BC70" s="175"/>
      <c r="BD70" s="175"/>
      <c r="BE70" s="175"/>
      <c r="BF70" s="175"/>
      <c r="BG70" s="176"/>
      <c r="BH70" s="174">
        <v>0</v>
      </c>
      <c r="BI70" s="175"/>
      <c r="BJ70" s="175"/>
      <c r="BK70" s="175"/>
      <c r="BL70" s="175"/>
      <c r="BM70" s="175"/>
      <c r="BN70" s="175"/>
      <c r="BO70" s="176"/>
      <c r="BP70" s="174"/>
      <c r="BQ70" s="175"/>
      <c r="BR70" s="175"/>
      <c r="BS70" s="175"/>
      <c r="BT70" s="175"/>
      <c r="BU70" s="175"/>
      <c r="BV70" s="175"/>
      <c r="BW70" s="176"/>
      <c r="BX70" s="174"/>
      <c r="BY70" s="175"/>
      <c r="BZ70" s="175"/>
      <c r="CA70" s="175"/>
      <c r="CB70" s="175"/>
      <c r="CC70" s="175"/>
      <c r="CD70" s="175"/>
      <c r="CE70" s="176"/>
      <c r="CF70" s="174">
        <v>473000</v>
      </c>
      <c r="CG70" s="175"/>
      <c r="CH70" s="175"/>
      <c r="CI70" s="175"/>
      <c r="CJ70" s="175"/>
      <c r="CK70" s="175"/>
      <c r="CL70" s="175"/>
      <c r="CM70" s="176"/>
      <c r="CN70" s="174">
        <v>0</v>
      </c>
      <c r="CO70" s="175"/>
      <c r="CP70" s="175"/>
      <c r="CQ70" s="175"/>
      <c r="CR70" s="175"/>
      <c r="CS70" s="175"/>
      <c r="CT70" s="175"/>
      <c r="CU70" s="177"/>
    </row>
    <row r="71" spans="1:99" s="3" customFormat="1" ht="25.5" customHeight="1">
      <c r="A71" s="199" t="s">
        <v>254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184" t="s">
        <v>258</v>
      </c>
      <c r="S71" s="184"/>
      <c r="T71" s="184"/>
      <c r="U71" s="185"/>
      <c r="V71" s="198" t="s">
        <v>249</v>
      </c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5"/>
      <c r="AI71" s="174">
        <f>SUM(AR71:CM71)</f>
        <v>695859.87</v>
      </c>
      <c r="AJ71" s="175"/>
      <c r="AK71" s="175"/>
      <c r="AL71" s="175"/>
      <c r="AM71" s="175"/>
      <c r="AN71" s="175"/>
      <c r="AO71" s="175"/>
      <c r="AP71" s="175"/>
      <c r="AQ71" s="176"/>
      <c r="AR71" s="174">
        <f>38700</f>
        <v>38700</v>
      </c>
      <c r="AS71" s="175"/>
      <c r="AT71" s="175"/>
      <c r="AU71" s="175"/>
      <c r="AV71" s="175"/>
      <c r="AW71" s="175"/>
      <c r="AX71" s="175"/>
      <c r="AY71" s="176"/>
      <c r="AZ71" s="174"/>
      <c r="BA71" s="175"/>
      <c r="BB71" s="175"/>
      <c r="BC71" s="175"/>
      <c r="BD71" s="175"/>
      <c r="BE71" s="175"/>
      <c r="BF71" s="175"/>
      <c r="BG71" s="176"/>
      <c r="BH71" s="174">
        <f>200000</f>
        <v>200000</v>
      </c>
      <c r="BI71" s="175"/>
      <c r="BJ71" s="175"/>
      <c r="BK71" s="175"/>
      <c r="BL71" s="175"/>
      <c r="BM71" s="175"/>
      <c r="BN71" s="175"/>
      <c r="BO71" s="176"/>
      <c r="BP71" s="174"/>
      <c r="BQ71" s="175"/>
      <c r="BR71" s="175"/>
      <c r="BS71" s="175"/>
      <c r="BT71" s="175"/>
      <c r="BU71" s="175"/>
      <c r="BV71" s="175"/>
      <c r="BW71" s="176"/>
      <c r="BX71" s="174"/>
      <c r="BY71" s="175"/>
      <c r="BZ71" s="175"/>
      <c r="CA71" s="175"/>
      <c r="CB71" s="175"/>
      <c r="CC71" s="175"/>
      <c r="CD71" s="175"/>
      <c r="CE71" s="176"/>
      <c r="CF71" s="174">
        <f>380600+CF84</f>
        <v>457159.87</v>
      </c>
      <c r="CG71" s="175"/>
      <c r="CH71" s="175"/>
      <c r="CI71" s="175"/>
      <c r="CJ71" s="175"/>
      <c r="CK71" s="175"/>
      <c r="CL71" s="175"/>
      <c r="CM71" s="176"/>
      <c r="CN71" s="174">
        <v>0</v>
      </c>
      <c r="CO71" s="175"/>
      <c r="CP71" s="175"/>
      <c r="CQ71" s="175"/>
      <c r="CR71" s="175"/>
      <c r="CS71" s="175"/>
      <c r="CT71" s="175"/>
      <c r="CU71" s="177"/>
    </row>
    <row r="72" spans="1:99" s="3" customFormat="1" ht="12.75">
      <c r="A72" s="195" t="s">
        <v>255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7"/>
      <c r="R72" s="184" t="s">
        <v>259</v>
      </c>
      <c r="S72" s="184"/>
      <c r="T72" s="184"/>
      <c r="U72" s="185"/>
      <c r="V72" s="198" t="s">
        <v>249</v>
      </c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5"/>
      <c r="AI72" s="174">
        <f>SUM(AR72:CM72)</f>
        <v>2400671.7</v>
      </c>
      <c r="AJ72" s="175"/>
      <c r="AK72" s="175"/>
      <c r="AL72" s="175"/>
      <c r="AM72" s="175"/>
      <c r="AN72" s="175"/>
      <c r="AO72" s="175"/>
      <c r="AP72" s="175"/>
      <c r="AQ72" s="176"/>
      <c r="AR72" s="174">
        <f>180000+86700</f>
        <v>266700</v>
      </c>
      <c r="AS72" s="175"/>
      <c r="AT72" s="175"/>
      <c r="AU72" s="175"/>
      <c r="AV72" s="175"/>
      <c r="AW72" s="175"/>
      <c r="AX72" s="175"/>
      <c r="AY72" s="176"/>
      <c r="AZ72" s="174"/>
      <c r="BA72" s="175"/>
      <c r="BB72" s="175"/>
      <c r="BC72" s="175"/>
      <c r="BD72" s="175"/>
      <c r="BE72" s="175"/>
      <c r="BF72" s="175"/>
      <c r="BG72" s="176"/>
      <c r="BH72" s="174">
        <f>865700+685100+36471.7</f>
        <v>1587271.7</v>
      </c>
      <c r="BI72" s="175"/>
      <c r="BJ72" s="175"/>
      <c r="BK72" s="175"/>
      <c r="BL72" s="175"/>
      <c r="BM72" s="175"/>
      <c r="BN72" s="175"/>
      <c r="BO72" s="176"/>
      <c r="BP72" s="174"/>
      <c r="BQ72" s="175"/>
      <c r="BR72" s="175"/>
      <c r="BS72" s="175"/>
      <c r="BT72" s="175"/>
      <c r="BU72" s="175"/>
      <c r="BV72" s="175"/>
      <c r="BW72" s="176"/>
      <c r="BX72" s="174"/>
      <c r="BY72" s="175"/>
      <c r="BZ72" s="175"/>
      <c r="CA72" s="175"/>
      <c r="CB72" s="175"/>
      <c r="CC72" s="175"/>
      <c r="CD72" s="175"/>
      <c r="CE72" s="176"/>
      <c r="CF72" s="174">
        <f>466700+80000</f>
        <v>546700</v>
      </c>
      <c r="CG72" s="175"/>
      <c r="CH72" s="175"/>
      <c r="CI72" s="175"/>
      <c r="CJ72" s="175"/>
      <c r="CK72" s="175"/>
      <c r="CL72" s="175"/>
      <c r="CM72" s="176"/>
      <c r="CN72" s="174">
        <v>0</v>
      </c>
      <c r="CO72" s="175"/>
      <c r="CP72" s="175"/>
      <c r="CQ72" s="175"/>
      <c r="CR72" s="175"/>
      <c r="CS72" s="175"/>
      <c r="CT72" s="175"/>
      <c r="CU72" s="177"/>
    </row>
    <row r="73" spans="1:99" s="3" customFormat="1" ht="12.75">
      <c r="A73" s="195" t="s">
        <v>251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7"/>
      <c r="R73" s="184" t="s">
        <v>260</v>
      </c>
      <c r="S73" s="184"/>
      <c r="T73" s="184"/>
      <c r="U73" s="185"/>
      <c r="V73" s="198" t="s">
        <v>249</v>
      </c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5"/>
      <c r="AI73" s="174">
        <f>SUM(AR73:CM73)</f>
        <v>809200</v>
      </c>
      <c r="AJ73" s="175"/>
      <c r="AK73" s="175"/>
      <c r="AL73" s="175"/>
      <c r="AM73" s="175"/>
      <c r="AN73" s="175"/>
      <c r="AO73" s="175"/>
      <c r="AP73" s="175"/>
      <c r="AQ73" s="176"/>
      <c r="AR73" s="174">
        <f>796800</f>
        <v>796800</v>
      </c>
      <c r="AS73" s="175"/>
      <c r="AT73" s="175"/>
      <c r="AU73" s="175"/>
      <c r="AV73" s="175"/>
      <c r="AW73" s="175"/>
      <c r="AX73" s="175"/>
      <c r="AY73" s="176"/>
      <c r="AZ73" s="174"/>
      <c r="BA73" s="175"/>
      <c r="BB73" s="175"/>
      <c r="BC73" s="175"/>
      <c r="BD73" s="175"/>
      <c r="BE73" s="175"/>
      <c r="BF73" s="175"/>
      <c r="BG73" s="176"/>
      <c r="BH73" s="174">
        <v>0</v>
      </c>
      <c r="BI73" s="175"/>
      <c r="BJ73" s="175"/>
      <c r="BK73" s="175"/>
      <c r="BL73" s="175"/>
      <c r="BM73" s="175"/>
      <c r="BN73" s="175"/>
      <c r="BO73" s="176"/>
      <c r="BP73" s="174"/>
      <c r="BQ73" s="175"/>
      <c r="BR73" s="175"/>
      <c r="BS73" s="175"/>
      <c r="BT73" s="175"/>
      <c r="BU73" s="175"/>
      <c r="BV73" s="175"/>
      <c r="BW73" s="176"/>
      <c r="BX73" s="174"/>
      <c r="BY73" s="175"/>
      <c r="BZ73" s="175"/>
      <c r="CA73" s="175"/>
      <c r="CB73" s="175"/>
      <c r="CC73" s="175"/>
      <c r="CD73" s="175"/>
      <c r="CE73" s="176"/>
      <c r="CF73" s="174">
        <v>12400</v>
      </c>
      <c r="CG73" s="175"/>
      <c r="CH73" s="175"/>
      <c r="CI73" s="175"/>
      <c r="CJ73" s="175"/>
      <c r="CK73" s="175"/>
      <c r="CL73" s="175"/>
      <c r="CM73" s="176"/>
      <c r="CN73" s="174">
        <v>0</v>
      </c>
      <c r="CO73" s="175"/>
      <c r="CP73" s="175"/>
      <c r="CQ73" s="175"/>
      <c r="CR73" s="175"/>
      <c r="CS73" s="175"/>
      <c r="CT73" s="175"/>
      <c r="CU73" s="177"/>
    </row>
    <row r="74" spans="1:99" s="3" customFormat="1" ht="12.75" hidden="1">
      <c r="A74" s="160" t="s">
        <v>123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2"/>
      <c r="R74" s="163" t="s">
        <v>124</v>
      </c>
      <c r="S74" s="163"/>
      <c r="T74" s="163"/>
      <c r="U74" s="164"/>
      <c r="V74" s="167" t="s">
        <v>38</v>
      </c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4"/>
      <c r="AI74" s="151">
        <f>SUM(AR74:CM75)</f>
        <v>0</v>
      </c>
      <c r="AJ74" s="152"/>
      <c r="AK74" s="152"/>
      <c r="AL74" s="152"/>
      <c r="AM74" s="152"/>
      <c r="AN74" s="152"/>
      <c r="AO74" s="152"/>
      <c r="AP74" s="152"/>
      <c r="AQ74" s="153"/>
      <c r="AR74" s="151">
        <f>AR76+AR78</f>
        <v>0</v>
      </c>
      <c r="AS74" s="152"/>
      <c r="AT74" s="152"/>
      <c r="AU74" s="152"/>
      <c r="AV74" s="152"/>
      <c r="AW74" s="152"/>
      <c r="AX74" s="152"/>
      <c r="AY74" s="153"/>
      <c r="AZ74" s="151">
        <f>AZ76+AZ78</f>
        <v>0</v>
      </c>
      <c r="BA74" s="152"/>
      <c r="BB74" s="152"/>
      <c r="BC74" s="152"/>
      <c r="BD74" s="152"/>
      <c r="BE74" s="152"/>
      <c r="BF74" s="152"/>
      <c r="BG74" s="153"/>
      <c r="BH74" s="151">
        <f>BH76+BH78</f>
        <v>0</v>
      </c>
      <c r="BI74" s="152"/>
      <c r="BJ74" s="152"/>
      <c r="BK74" s="152"/>
      <c r="BL74" s="152"/>
      <c r="BM74" s="152"/>
      <c r="BN74" s="152"/>
      <c r="BO74" s="153"/>
      <c r="BP74" s="151">
        <f>BP76+BP78</f>
        <v>0</v>
      </c>
      <c r="BQ74" s="152"/>
      <c r="BR74" s="152"/>
      <c r="BS74" s="152"/>
      <c r="BT74" s="152"/>
      <c r="BU74" s="152"/>
      <c r="BV74" s="152"/>
      <c r="BW74" s="153"/>
      <c r="BX74" s="151">
        <f>BX76+BX78</f>
        <v>0</v>
      </c>
      <c r="BY74" s="152"/>
      <c r="BZ74" s="152"/>
      <c r="CA74" s="152"/>
      <c r="CB74" s="152"/>
      <c r="CC74" s="152"/>
      <c r="CD74" s="152"/>
      <c r="CE74" s="153"/>
      <c r="CF74" s="151">
        <f>CF76+CF78</f>
        <v>0</v>
      </c>
      <c r="CG74" s="152"/>
      <c r="CH74" s="152"/>
      <c r="CI74" s="152"/>
      <c r="CJ74" s="152"/>
      <c r="CK74" s="152"/>
      <c r="CL74" s="152"/>
      <c r="CM74" s="153"/>
      <c r="CN74" s="151">
        <f>CN76+CN78</f>
        <v>0</v>
      </c>
      <c r="CO74" s="152"/>
      <c r="CP74" s="152"/>
      <c r="CQ74" s="152"/>
      <c r="CR74" s="152"/>
      <c r="CS74" s="152"/>
      <c r="CT74" s="152"/>
      <c r="CU74" s="153"/>
    </row>
    <row r="75" spans="1:99" s="3" customFormat="1" ht="12.75" hidden="1">
      <c r="A75" s="157" t="s">
        <v>125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9"/>
      <c r="R75" s="178"/>
      <c r="S75" s="178"/>
      <c r="T75" s="178"/>
      <c r="U75" s="179"/>
      <c r="V75" s="180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9"/>
      <c r="AI75" s="169"/>
      <c r="AJ75" s="170"/>
      <c r="AK75" s="170"/>
      <c r="AL75" s="170"/>
      <c r="AM75" s="170"/>
      <c r="AN75" s="170"/>
      <c r="AO75" s="170"/>
      <c r="AP75" s="170"/>
      <c r="AQ75" s="171"/>
      <c r="AR75" s="169"/>
      <c r="AS75" s="170"/>
      <c r="AT75" s="170"/>
      <c r="AU75" s="170"/>
      <c r="AV75" s="170"/>
      <c r="AW75" s="170"/>
      <c r="AX75" s="170"/>
      <c r="AY75" s="171"/>
      <c r="AZ75" s="169"/>
      <c r="BA75" s="170"/>
      <c r="BB75" s="170"/>
      <c r="BC75" s="170"/>
      <c r="BD75" s="170"/>
      <c r="BE75" s="170"/>
      <c r="BF75" s="170"/>
      <c r="BG75" s="171"/>
      <c r="BH75" s="169"/>
      <c r="BI75" s="170"/>
      <c r="BJ75" s="170"/>
      <c r="BK75" s="170"/>
      <c r="BL75" s="170"/>
      <c r="BM75" s="170"/>
      <c r="BN75" s="170"/>
      <c r="BO75" s="171"/>
      <c r="BP75" s="169"/>
      <c r="BQ75" s="170"/>
      <c r="BR75" s="170"/>
      <c r="BS75" s="170"/>
      <c r="BT75" s="170"/>
      <c r="BU75" s="170"/>
      <c r="BV75" s="170"/>
      <c r="BW75" s="171"/>
      <c r="BX75" s="169"/>
      <c r="BY75" s="170"/>
      <c r="BZ75" s="170"/>
      <c r="CA75" s="170"/>
      <c r="CB75" s="170"/>
      <c r="CC75" s="170"/>
      <c r="CD75" s="170"/>
      <c r="CE75" s="171"/>
      <c r="CF75" s="169"/>
      <c r="CG75" s="170"/>
      <c r="CH75" s="170"/>
      <c r="CI75" s="170"/>
      <c r="CJ75" s="170"/>
      <c r="CK75" s="170"/>
      <c r="CL75" s="170"/>
      <c r="CM75" s="171"/>
      <c r="CN75" s="169"/>
      <c r="CO75" s="170"/>
      <c r="CP75" s="170"/>
      <c r="CQ75" s="170"/>
      <c r="CR75" s="170"/>
      <c r="CS75" s="170"/>
      <c r="CT75" s="170"/>
      <c r="CU75" s="171"/>
    </row>
    <row r="76" spans="1:99" s="3" customFormat="1" ht="12.75" hidden="1">
      <c r="A76" s="160" t="s">
        <v>103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2"/>
      <c r="R76" s="163" t="s">
        <v>126</v>
      </c>
      <c r="S76" s="163"/>
      <c r="T76" s="163"/>
      <c r="U76" s="164"/>
      <c r="V76" s="189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1"/>
      <c r="AI76" s="151"/>
      <c r="AJ76" s="152"/>
      <c r="AK76" s="152"/>
      <c r="AL76" s="152"/>
      <c r="AM76" s="152"/>
      <c r="AN76" s="152"/>
      <c r="AO76" s="152"/>
      <c r="AP76" s="152"/>
      <c r="AQ76" s="153"/>
      <c r="AR76" s="151"/>
      <c r="AS76" s="152"/>
      <c r="AT76" s="152"/>
      <c r="AU76" s="152"/>
      <c r="AV76" s="152"/>
      <c r="AW76" s="152"/>
      <c r="AX76" s="152"/>
      <c r="AY76" s="153"/>
      <c r="AZ76" s="151"/>
      <c r="BA76" s="152"/>
      <c r="BB76" s="152"/>
      <c r="BC76" s="152"/>
      <c r="BD76" s="152"/>
      <c r="BE76" s="152"/>
      <c r="BF76" s="152"/>
      <c r="BG76" s="153"/>
      <c r="BH76" s="151"/>
      <c r="BI76" s="152"/>
      <c r="BJ76" s="152"/>
      <c r="BK76" s="152"/>
      <c r="BL76" s="152"/>
      <c r="BM76" s="152"/>
      <c r="BN76" s="152"/>
      <c r="BO76" s="153"/>
      <c r="BP76" s="151"/>
      <c r="BQ76" s="152"/>
      <c r="BR76" s="152"/>
      <c r="BS76" s="152"/>
      <c r="BT76" s="152"/>
      <c r="BU76" s="152"/>
      <c r="BV76" s="152"/>
      <c r="BW76" s="153"/>
      <c r="BX76" s="151"/>
      <c r="BY76" s="152"/>
      <c r="BZ76" s="152"/>
      <c r="CA76" s="152"/>
      <c r="CB76" s="152"/>
      <c r="CC76" s="152"/>
      <c r="CD76" s="152"/>
      <c r="CE76" s="153"/>
      <c r="CF76" s="151"/>
      <c r="CG76" s="152"/>
      <c r="CH76" s="152"/>
      <c r="CI76" s="152"/>
      <c r="CJ76" s="152"/>
      <c r="CK76" s="152"/>
      <c r="CL76" s="152"/>
      <c r="CM76" s="153"/>
      <c r="CN76" s="151"/>
      <c r="CO76" s="152"/>
      <c r="CP76" s="152"/>
      <c r="CQ76" s="152"/>
      <c r="CR76" s="152"/>
      <c r="CS76" s="152"/>
      <c r="CT76" s="152"/>
      <c r="CU76" s="172"/>
    </row>
    <row r="77" spans="1:99" s="3" customFormat="1" ht="12.75" hidden="1">
      <c r="A77" s="157" t="s">
        <v>127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9"/>
      <c r="R77" s="178"/>
      <c r="S77" s="178"/>
      <c r="T77" s="178"/>
      <c r="U77" s="179"/>
      <c r="V77" s="192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4"/>
      <c r="AI77" s="169"/>
      <c r="AJ77" s="170"/>
      <c r="AK77" s="170"/>
      <c r="AL77" s="170"/>
      <c r="AM77" s="170"/>
      <c r="AN77" s="170"/>
      <c r="AO77" s="170"/>
      <c r="AP77" s="170"/>
      <c r="AQ77" s="171"/>
      <c r="AR77" s="169"/>
      <c r="AS77" s="170"/>
      <c r="AT77" s="170"/>
      <c r="AU77" s="170"/>
      <c r="AV77" s="170"/>
      <c r="AW77" s="170"/>
      <c r="AX77" s="170"/>
      <c r="AY77" s="171"/>
      <c r="AZ77" s="169"/>
      <c r="BA77" s="170"/>
      <c r="BB77" s="170"/>
      <c r="BC77" s="170"/>
      <c r="BD77" s="170"/>
      <c r="BE77" s="170"/>
      <c r="BF77" s="170"/>
      <c r="BG77" s="171"/>
      <c r="BH77" s="169"/>
      <c r="BI77" s="170"/>
      <c r="BJ77" s="170"/>
      <c r="BK77" s="170"/>
      <c r="BL77" s="170"/>
      <c r="BM77" s="170"/>
      <c r="BN77" s="170"/>
      <c r="BO77" s="171"/>
      <c r="BP77" s="169"/>
      <c r="BQ77" s="170"/>
      <c r="BR77" s="170"/>
      <c r="BS77" s="170"/>
      <c r="BT77" s="170"/>
      <c r="BU77" s="170"/>
      <c r="BV77" s="170"/>
      <c r="BW77" s="171"/>
      <c r="BX77" s="169"/>
      <c r="BY77" s="170"/>
      <c r="BZ77" s="170"/>
      <c r="CA77" s="170"/>
      <c r="CB77" s="170"/>
      <c r="CC77" s="170"/>
      <c r="CD77" s="170"/>
      <c r="CE77" s="171"/>
      <c r="CF77" s="169"/>
      <c r="CG77" s="170"/>
      <c r="CH77" s="170"/>
      <c r="CI77" s="170"/>
      <c r="CJ77" s="170"/>
      <c r="CK77" s="170"/>
      <c r="CL77" s="170"/>
      <c r="CM77" s="171"/>
      <c r="CN77" s="169"/>
      <c r="CO77" s="170"/>
      <c r="CP77" s="170"/>
      <c r="CQ77" s="170"/>
      <c r="CR77" s="170"/>
      <c r="CS77" s="170"/>
      <c r="CT77" s="170"/>
      <c r="CU77" s="173"/>
    </row>
    <row r="78" spans="1:99" s="3" customFormat="1" ht="12.75" hidden="1">
      <c r="A78" s="181" t="s">
        <v>128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3"/>
      <c r="R78" s="184" t="s">
        <v>129</v>
      </c>
      <c r="S78" s="184"/>
      <c r="T78" s="184"/>
      <c r="U78" s="185"/>
      <c r="V78" s="186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8"/>
      <c r="AI78" s="174"/>
      <c r="AJ78" s="175"/>
      <c r="AK78" s="175"/>
      <c r="AL78" s="175"/>
      <c r="AM78" s="175"/>
      <c r="AN78" s="175"/>
      <c r="AO78" s="175"/>
      <c r="AP78" s="175"/>
      <c r="AQ78" s="176"/>
      <c r="AR78" s="174"/>
      <c r="AS78" s="175"/>
      <c r="AT78" s="175"/>
      <c r="AU78" s="175"/>
      <c r="AV78" s="175"/>
      <c r="AW78" s="175"/>
      <c r="AX78" s="175"/>
      <c r="AY78" s="176"/>
      <c r="AZ78" s="174"/>
      <c r="BA78" s="175"/>
      <c r="BB78" s="175"/>
      <c r="BC78" s="175"/>
      <c r="BD78" s="175"/>
      <c r="BE78" s="175"/>
      <c r="BF78" s="175"/>
      <c r="BG78" s="176"/>
      <c r="BH78" s="174"/>
      <c r="BI78" s="175"/>
      <c r="BJ78" s="175"/>
      <c r="BK78" s="175"/>
      <c r="BL78" s="175"/>
      <c r="BM78" s="175"/>
      <c r="BN78" s="175"/>
      <c r="BO78" s="176"/>
      <c r="BP78" s="174"/>
      <c r="BQ78" s="175"/>
      <c r="BR78" s="175"/>
      <c r="BS78" s="175"/>
      <c r="BT78" s="175"/>
      <c r="BU78" s="175"/>
      <c r="BV78" s="175"/>
      <c r="BW78" s="176"/>
      <c r="BX78" s="174"/>
      <c r="BY78" s="175"/>
      <c r="BZ78" s="175"/>
      <c r="CA78" s="175"/>
      <c r="CB78" s="175"/>
      <c r="CC78" s="175"/>
      <c r="CD78" s="175"/>
      <c r="CE78" s="176"/>
      <c r="CF78" s="174"/>
      <c r="CG78" s="175"/>
      <c r="CH78" s="175"/>
      <c r="CI78" s="175"/>
      <c r="CJ78" s="175"/>
      <c r="CK78" s="175"/>
      <c r="CL78" s="175"/>
      <c r="CM78" s="176"/>
      <c r="CN78" s="174"/>
      <c r="CO78" s="175"/>
      <c r="CP78" s="175"/>
      <c r="CQ78" s="175"/>
      <c r="CR78" s="175"/>
      <c r="CS78" s="175"/>
      <c r="CT78" s="175"/>
      <c r="CU78" s="177"/>
    </row>
    <row r="79" spans="1:99" s="3" customFormat="1" ht="12.75" hidden="1">
      <c r="A79" s="160" t="s">
        <v>130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2"/>
      <c r="R79" s="163" t="s">
        <v>131</v>
      </c>
      <c r="S79" s="163"/>
      <c r="T79" s="163"/>
      <c r="U79" s="164"/>
      <c r="V79" s="189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1"/>
      <c r="AI79" s="151">
        <f>SUM(AR79:CM80)</f>
        <v>0</v>
      </c>
      <c r="AJ79" s="152"/>
      <c r="AK79" s="152"/>
      <c r="AL79" s="152"/>
      <c r="AM79" s="152"/>
      <c r="AN79" s="152"/>
      <c r="AO79" s="152"/>
      <c r="AP79" s="152"/>
      <c r="AQ79" s="153"/>
      <c r="AR79" s="151">
        <f>AR81+AR83</f>
        <v>0</v>
      </c>
      <c r="AS79" s="152"/>
      <c r="AT79" s="152"/>
      <c r="AU79" s="152"/>
      <c r="AV79" s="152"/>
      <c r="AW79" s="152"/>
      <c r="AX79" s="152"/>
      <c r="AY79" s="153"/>
      <c r="AZ79" s="151">
        <f>AZ81+AZ83</f>
        <v>0</v>
      </c>
      <c r="BA79" s="152"/>
      <c r="BB79" s="152"/>
      <c r="BC79" s="152"/>
      <c r="BD79" s="152"/>
      <c r="BE79" s="152"/>
      <c r="BF79" s="152"/>
      <c r="BG79" s="153"/>
      <c r="BH79" s="151">
        <f>BH81+BH83</f>
        <v>0</v>
      </c>
      <c r="BI79" s="152"/>
      <c r="BJ79" s="152"/>
      <c r="BK79" s="152"/>
      <c r="BL79" s="152"/>
      <c r="BM79" s="152"/>
      <c r="BN79" s="152"/>
      <c r="BO79" s="153"/>
      <c r="BP79" s="151">
        <f>BP81+BP83</f>
        <v>0</v>
      </c>
      <c r="BQ79" s="152"/>
      <c r="BR79" s="152"/>
      <c r="BS79" s="152"/>
      <c r="BT79" s="152"/>
      <c r="BU79" s="152"/>
      <c r="BV79" s="152"/>
      <c r="BW79" s="153"/>
      <c r="BX79" s="151">
        <f>BX81+BX83</f>
        <v>0</v>
      </c>
      <c r="BY79" s="152"/>
      <c r="BZ79" s="152"/>
      <c r="CA79" s="152"/>
      <c r="CB79" s="152"/>
      <c r="CC79" s="152"/>
      <c r="CD79" s="152"/>
      <c r="CE79" s="153"/>
      <c r="CF79" s="151">
        <f>CF81+CF83</f>
        <v>0</v>
      </c>
      <c r="CG79" s="152"/>
      <c r="CH79" s="152"/>
      <c r="CI79" s="152"/>
      <c r="CJ79" s="152"/>
      <c r="CK79" s="152"/>
      <c r="CL79" s="152"/>
      <c r="CM79" s="153"/>
      <c r="CN79" s="151">
        <f>CN81+CN83</f>
        <v>0</v>
      </c>
      <c r="CO79" s="152"/>
      <c r="CP79" s="152"/>
      <c r="CQ79" s="152"/>
      <c r="CR79" s="152"/>
      <c r="CS79" s="152"/>
      <c r="CT79" s="152"/>
      <c r="CU79" s="153"/>
    </row>
    <row r="80" spans="1:99" s="3" customFormat="1" ht="12.75" hidden="1">
      <c r="A80" s="157" t="s">
        <v>132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9"/>
      <c r="R80" s="178"/>
      <c r="S80" s="178"/>
      <c r="T80" s="178"/>
      <c r="U80" s="179"/>
      <c r="V80" s="192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4"/>
      <c r="AI80" s="169"/>
      <c r="AJ80" s="170"/>
      <c r="AK80" s="170"/>
      <c r="AL80" s="170"/>
      <c r="AM80" s="170"/>
      <c r="AN80" s="170"/>
      <c r="AO80" s="170"/>
      <c r="AP80" s="170"/>
      <c r="AQ80" s="171"/>
      <c r="AR80" s="169"/>
      <c r="AS80" s="170"/>
      <c r="AT80" s="170"/>
      <c r="AU80" s="170"/>
      <c r="AV80" s="170"/>
      <c r="AW80" s="170"/>
      <c r="AX80" s="170"/>
      <c r="AY80" s="171"/>
      <c r="AZ80" s="169"/>
      <c r="BA80" s="170"/>
      <c r="BB80" s="170"/>
      <c r="BC80" s="170"/>
      <c r="BD80" s="170"/>
      <c r="BE80" s="170"/>
      <c r="BF80" s="170"/>
      <c r="BG80" s="171"/>
      <c r="BH80" s="169"/>
      <c r="BI80" s="170"/>
      <c r="BJ80" s="170"/>
      <c r="BK80" s="170"/>
      <c r="BL80" s="170"/>
      <c r="BM80" s="170"/>
      <c r="BN80" s="170"/>
      <c r="BO80" s="171"/>
      <c r="BP80" s="169"/>
      <c r="BQ80" s="170"/>
      <c r="BR80" s="170"/>
      <c r="BS80" s="170"/>
      <c r="BT80" s="170"/>
      <c r="BU80" s="170"/>
      <c r="BV80" s="170"/>
      <c r="BW80" s="171"/>
      <c r="BX80" s="169"/>
      <c r="BY80" s="170"/>
      <c r="BZ80" s="170"/>
      <c r="CA80" s="170"/>
      <c r="CB80" s="170"/>
      <c r="CC80" s="170"/>
      <c r="CD80" s="170"/>
      <c r="CE80" s="171"/>
      <c r="CF80" s="169"/>
      <c r="CG80" s="170"/>
      <c r="CH80" s="170"/>
      <c r="CI80" s="170"/>
      <c r="CJ80" s="170"/>
      <c r="CK80" s="170"/>
      <c r="CL80" s="170"/>
      <c r="CM80" s="171"/>
      <c r="CN80" s="169"/>
      <c r="CO80" s="170"/>
      <c r="CP80" s="170"/>
      <c r="CQ80" s="170"/>
      <c r="CR80" s="170"/>
      <c r="CS80" s="170"/>
      <c r="CT80" s="170"/>
      <c r="CU80" s="171"/>
    </row>
    <row r="81" spans="1:99" s="3" customFormat="1" ht="12.75" hidden="1">
      <c r="A81" s="160" t="s">
        <v>133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2"/>
      <c r="R81" s="163" t="s">
        <v>134</v>
      </c>
      <c r="S81" s="163"/>
      <c r="T81" s="163"/>
      <c r="U81" s="164"/>
      <c r="V81" s="189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1"/>
      <c r="AI81" s="151"/>
      <c r="AJ81" s="152"/>
      <c r="AK81" s="152"/>
      <c r="AL81" s="152"/>
      <c r="AM81" s="152"/>
      <c r="AN81" s="152"/>
      <c r="AO81" s="152"/>
      <c r="AP81" s="152"/>
      <c r="AQ81" s="153"/>
      <c r="AR81" s="151"/>
      <c r="AS81" s="152"/>
      <c r="AT81" s="152"/>
      <c r="AU81" s="152"/>
      <c r="AV81" s="152"/>
      <c r="AW81" s="152"/>
      <c r="AX81" s="152"/>
      <c r="AY81" s="153"/>
      <c r="AZ81" s="151"/>
      <c r="BA81" s="152"/>
      <c r="BB81" s="152"/>
      <c r="BC81" s="152"/>
      <c r="BD81" s="152"/>
      <c r="BE81" s="152"/>
      <c r="BF81" s="152"/>
      <c r="BG81" s="153"/>
      <c r="BH81" s="151"/>
      <c r="BI81" s="152"/>
      <c r="BJ81" s="152"/>
      <c r="BK81" s="152"/>
      <c r="BL81" s="152"/>
      <c r="BM81" s="152"/>
      <c r="BN81" s="152"/>
      <c r="BO81" s="153"/>
      <c r="BP81" s="151"/>
      <c r="BQ81" s="152"/>
      <c r="BR81" s="152"/>
      <c r="BS81" s="152"/>
      <c r="BT81" s="152"/>
      <c r="BU81" s="152"/>
      <c r="BV81" s="152"/>
      <c r="BW81" s="153"/>
      <c r="BX81" s="151"/>
      <c r="BY81" s="152"/>
      <c r="BZ81" s="152"/>
      <c r="CA81" s="152"/>
      <c r="CB81" s="152"/>
      <c r="CC81" s="152"/>
      <c r="CD81" s="152"/>
      <c r="CE81" s="153"/>
      <c r="CF81" s="151"/>
      <c r="CG81" s="152"/>
      <c r="CH81" s="152"/>
      <c r="CI81" s="152"/>
      <c r="CJ81" s="152"/>
      <c r="CK81" s="152"/>
      <c r="CL81" s="152"/>
      <c r="CM81" s="153"/>
      <c r="CN81" s="151"/>
      <c r="CO81" s="152"/>
      <c r="CP81" s="152"/>
      <c r="CQ81" s="152"/>
      <c r="CR81" s="152"/>
      <c r="CS81" s="152"/>
      <c r="CT81" s="152"/>
      <c r="CU81" s="172"/>
    </row>
    <row r="82" spans="1:99" s="3" customFormat="1" ht="12.75" hidden="1">
      <c r="A82" s="157" t="s">
        <v>135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9"/>
      <c r="R82" s="178"/>
      <c r="S82" s="178"/>
      <c r="T82" s="178"/>
      <c r="U82" s="179"/>
      <c r="V82" s="192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4"/>
      <c r="AI82" s="169"/>
      <c r="AJ82" s="170"/>
      <c r="AK82" s="170"/>
      <c r="AL82" s="170"/>
      <c r="AM82" s="170"/>
      <c r="AN82" s="170"/>
      <c r="AO82" s="170"/>
      <c r="AP82" s="170"/>
      <c r="AQ82" s="171"/>
      <c r="AR82" s="169"/>
      <c r="AS82" s="170"/>
      <c r="AT82" s="170"/>
      <c r="AU82" s="170"/>
      <c r="AV82" s="170"/>
      <c r="AW82" s="170"/>
      <c r="AX82" s="170"/>
      <c r="AY82" s="171"/>
      <c r="AZ82" s="169"/>
      <c r="BA82" s="170"/>
      <c r="BB82" s="170"/>
      <c r="BC82" s="170"/>
      <c r="BD82" s="170"/>
      <c r="BE82" s="170"/>
      <c r="BF82" s="170"/>
      <c r="BG82" s="171"/>
      <c r="BH82" s="169"/>
      <c r="BI82" s="170"/>
      <c r="BJ82" s="170"/>
      <c r="BK82" s="170"/>
      <c r="BL82" s="170"/>
      <c r="BM82" s="170"/>
      <c r="BN82" s="170"/>
      <c r="BO82" s="171"/>
      <c r="BP82" s="169"/>
      <c r="BQ82" s="170"/>
      <c r="BR82" s="170"/>
      <c r="BS82" s="170"/>
      <c r="BT82" s="170"/>
      <c r="BU82" s="170"/>
      <c r="BV82" s="170"/>
      <c r="BW82" s="171"/>
      <c r="BX82" s="169"/>
      <c r="BY82" s="170"/>
      <c r="BZ82" s="170"/>
      <c r="CA82" s="170"/>
      <c r="CB82" s="170"/>
      <c r="CC82" s="170"/>
      <c r="CD82" s="170"/>
      <c r="CE82" s="171"/>
      <c r="CF82" s="169"/>
      <c r="CG82" s="170"/>
      <c r="CH82" s="170"/>
      <c r="CI82" s="170"/>
      <c r="CJ82" s="170"/>
      <c r="CK82" s="170"/>
      <c r="CL82" s="170"/>
      <c r="CM82" s="171"/>
      <c r="CN82" s="169"/>
      <c r="CO82" s="170"/>
      <c r="CP82" s="170"/>
      <c r="CQ82" s="170"/>
      <c r="CR82" s="170"/>
      <c r="CS82" s="170"/>
      <c r="CT82" s="170"/>
      <c r="CU82" s="173"/>
    </row>
    <row r="83" spans="1:99" s="3" customFormat="1" ht="12.75" hidden="1">
      <c r="A83" s="181" t="s">
        <v>136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84" t="s">
        <v>137</v>
      </c>
      <c r="S83" s="184"/>
      <c r="T83" s="184"/>
      <c r="U83" s="185"/>
      <c r="V83" s="186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8"/>
      <c r="AI83" s="174"/>
      <c r="AJ83" s="175"/>
      <c r="AK83" s="175"/>
      <c r="AL83" s="175"/>
      <c r="AM83" s="175"/>
      <c r="AN83" s="175"/>
      <c r="AO83" s="175"/>
      <c r="AP83" s="175"/>
      <c r="AQ83" s="176"/>
      <c r="AR83" s="174"/>
      <c r="AS83" s="175"/>
      <c r="AT83" s="175"/>
      <c r="AU83" s="175"/>
      <c r="AV83" s="175"/>
      <c r="AW83" s="175"/>
      <c r="AX83" s="175"/>
      <c r="AY83" s="176"/>
      <c r="AZ83" s="174"/>
      <c r="BA83" s="175"/>
      <c r="BB83" s="175"/>
      <c r="BC83" s="175"/>
      <c r="BD83" s="175"/>
      <c r="BE83" s="175"/>
      <c r="BF83" s="175"/>
      <c r="BG83" s="176"/>
      <c r="BH83" s="174"/>
      <c r="BI83" s="175"/>
      <c r="BJ83" s="175"/>
      <c r="BK83" s="175"/>
      <c r="BL83" s="175"/>
      <c r="BM83" s="175"/>
      <c r="BN83" s="175"/>
      <c r="BO83" s="176"/>
      <c r="BP83" s="174"/>
      <c r="BQ83" s="175"/>
      <c r="BR83" s="175"/>
      <c r="BS83" s="175"/>
      <c r="BT83" s="175"/>
      <c r="BU83" s="175"/>
      <c r="BV83" s="175"/>
      <c r="BW83" s="176"/>
      <c r="BX83" s="174"/>
      <c r="BY83" s="175"/>
      <c r="BZ83" s="175"/>
      <c r="CA83" s="175"/>
      <c r="CB83" s="175"/>
      <c r="CC83" s="175"/>
      <c r="CD83" s="175"/>
      <c r="CE83" s="176"/>
      <c r="CF83" s="174"/>
      <c r="CG83" s="175"/>
      <c r="CH83" s="175"/>
      <c r="CI83" s="175"/>
      <c r="CJ83" s="175"/>
      <c r="CK83" s="175"/>
      <c r="CL83" s="175"/>
      <c r="CM83" s="176"/>
      <c r="CN83" s="174"/>
      <c r="CO83" s="175"/>
      <c r="CP83" s="175"/>
      <c r="CQ83" s="175"/>
      <c r="CR83" s="175"/>
      <c r="CS83" s="175"/>
      <c r="CT83" s="175"/>
      <c r="CU83" s="177"/>
    </row>
    <row r="84" spans="1:99" s="3" customFormat="1" ht="12.75">
      <c r="A84" s="160" t="s">
        <v>138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2"/>
      <c r="R84" s="163" t="s">
        <v>139</v>
      </c>
      <c r="S84" s="163"/>
      <c r="T84" s="163"/>
      <c r="U84" s="164"/>
      <c r="V84" s="167" t="s">
        <v>38</v>
      </c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4"/>
      <c r="AI84" s="151">
        <f>SUM(AR84:CU85)</f>
        <v>151146.72999999998</v>
      </c>
      <c r="AJ84" s="152"/>
      <c r="AK84" s="152"/>
      <c r="AL84" s="152"/>
      <c r="AM84" s="152"/>
      <c r="AN84" s="152"/>
      <c r="AO84" s="152"/>
      <c r="AP84" s="152"/>
      <c r="AQ84" s="153"/>
      <c r="AR84" s="151">
        <v>38115.16</v>
      </c>
      <c r="AS84" s="152"/>
      <c r="AT84" s="152"/>
      <c r="AU84" s="152"/>
      <c r="AV84" s="152"/>
      <c r="AW84" s="152"/>
      <c r="AX84" s="152"/>
      <c r="AY84" s="153"/>
      <c r="AZ84" s="151"/>
      <c r="BA84" s="152"/>
      <c r="BB84" s="152"/>
      <c r="BC84" s="152"/>
      <c r="BD84" s="152"/>
      <c r="BE84" s="152"/>
      <c r="BF84" s="152"/>
      <c r="BG84" s="153"/>
      <c r="BH84" s="151">
        <v>36471.7</v>
      </c>
      <c r="BI84" s="152"/>
      <c r="BJ84" s="152"/>
      <c r="BK84" s="152"/>
      <c r="BL84" s="152"/>
      <c r="BM84" s="152"/>
      <c r="BN84" s="152"/>
      <c r="BO84" s="153"/>
      <c r="BP84" s="151"/>
      <c r="BQ84" s="152"/>
      <c r="BR84" s="152"/>
      <c r="BS84" s="152"/>
      <c r="BT84" s="152"/>
      <c r="BU84" s="152"/>
      <c r="BV84" s="152"/>
      <c r="BW84" s="153"/>
      <c r="BX84" s="151"/>
      <c r="BY84" s="152"/>
      <c r="BZ84" s="152"/>
      <c r="CA84" s="152"/>
      <c r="CB84" s="152"/>
      <c r="CC84" s="152"/>
      <c r="CD84" s="152"/>
      <c r="CE84" s="153"/>
      <c r="CF84" s="151">
        <v>76559.87</v>
      </c>
      <c r="CG84" s="152"/>
      <c r="CH84" s="152"/>
      <c r="CI84" s="152"/>
      <c r="CJ84" s="152"/>
      <c r="CK84" s="152"/>
      <c r="CL84" s="152"/>
      <c r="CM84" s="153"/>
      <c r="CN84" s="151">
        <v>0</v>
      </c>
      <c r="CO84" s="152"/>
      <c r="CP84" s="152"/>
      <c r="CQ84" s="152"/>
      <c r="CR84" s="152"/>
      <c r="CS84" s="152"/>
      <c r="CT84" s="152"/>
      <c r="CU84" s="172"/>
    </row>
    <row r="85" spans="1:99" s="3" customFormat="1" ht="12.75">
      <c r="A85" s="157" t="s">
        <v>140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9"/>
      <c r="R85" s="178"/>
      <c r="S85" s="178"/>
      <c r="T85" s="178"/>
      <c r="U85" s="179"/>
      <c r="V85" s="180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9"/>
      <c r="AI85" s="169"/>
      <c r="AJ85" s="170"/>
      <c r="AK85" s="170"/>
      <c r="AL85" s="170"/>
      <c r="AM85" s="170"/>
      <c r="AN85" s="170"/>
      <c r="AO85" s="170"/>
      <c r="AP85" s="170"/>
      <c r="AQ85" s="171"/>
      <c r="AR85" s="169"/>
      <c r="AS85" s="170"/>
      <c r="AT85" s="170"/>
      <c r="AU85" s="170"/>
      <c r="AV85" s="170"/>
      <c r="AW85" s="170"/>
      <c r="AX85" s="170"/>
      <c r="AY85" s="171"/>
      <c r="AZ85" s="169"/>
      <c r="BA85" s="170"/>
      <c r="BB85" s="170"/>
      <c r="BC85" s="170"/>
      <c r="BD85" s="170"/>
      <c r="BE85" s="170"/>
      <c r="BF85" s="170"/>
      <c r="BG85" s="171"/>
      <c r="BH85" s="169"/>
      <c r="BI85" s="170"/>
      <c r="BJ85" s="170"/>
      <c r="BK85" s="170"/>
      <c r="BL85" s="170"/>
      <c r="BM85" s="170"/>
      <c r="BN85" s="170"/>
      <c r="BO85" s="171"/>
      <c r="BP85" s="169"/>
      <c r="BQ85" s="170"/>
      <c r="BR85" s="170"/>
      <c r="BS85" s="170"/>
      <c r="BT85" s="170"/>
      <c r="BU85" s="170"/>
      <c r="BV85" s="170"/>
      <c r="BW85" s="171"/>
      <c r="BX85" s="169"/>
      <c r="BY85" s="170"/>
      <c r="BZ85" s="170"/>
      <c r="CA85" s="170"/>
      <c r="CB85" s="170"/>
      <c r="CC85" s="170"/>
      <c r="CD85" s="170"/>
      <c r="CE85" s="171"/>
      <c r="CF85" s="169"/>
      <c r="CG85" s="170"/>
      <c r="CH85" s="170"/>
      <c r="CI85" s="170"/>
      <c r="CJ85" s="170"/>
      <c r="CK85" s="170"/>
      <c r="CL85" s="170"/>
      <c r="CM85" s="171"/>
      <c r="CN85" s="169"/>
      <c r="CO85" s="170"/>
      <c r="CP85" s="170"/>
      <c r="CQ85" s="170"/>
      <c r="CR85" s="170"/>
      <c r="CS85" s="170"/>
      <c r="CT85" s="170"/>
      <c r="CU85" s="173"/>
    </row>
    <row r="86" spans="1:99" s="3" customFormat="1" ht="12.75">
      <c r="A86" s="160" t="s">
        <v>141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2"/>
      <c r="R86" s="163" t="s">
        <v>142</v>
      </c>
      <c r="S86" s="163"/>
      <c r="T86" s="163"/>
      <c r="U86" s="164"/>
      <c r="V86" s="167" t="s">
        <v>38</v>
      </c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151">
        <f>AR86+BH86+CF86</f>
        <v>0</v>
      </c>
      <c r="AJ86" s="152"/>
      <c r="AK86" s="152"/>
      <c r="AL86" s="152"/>
      <c r="AM86" s="152"/>
      <c r="AN86" s="152"/>
      <c r="AO86" s="152"/>
      <c r="AP86" s="152"/>
      <c r="AQ86" s="153"/>
      <c r="AR86" s="151">
        <f>AR84+AR11-AR43</f>
        <v>0</v>
      </c>
      <c r="AS86" s="152"/>
      <c r="AT86" s="152"/>
      <c r="AU86" s="152"/>
      <c r="AV86" s="152"/>
      <c r="AW86" s="152"/>
      <c r="AX86" s="152"/>
      <c r="AY86" s="153"/>
      <c r="AZ86" s="151">
        <f>AZ84+AZ11-AZ43</f>
        <v>0</v>
      </c>
      <c r="BA86" s="152"/>
      <c r="BB86" s="152"/>
      <c r="BC86" s="152"/>
      <c r="BD86" s="152"/>
      <c r="BE86" s="152"/>
      <c r="BF86" s="152"/>
      <c r="BG86" s="153"/>
      <c r="BH86" s="151">
        <f>BH84+BH11-BH43</f>
        <v>0</v>
      </c>
      <c r="BI86" s="152"/>
      <c r="BJ86" s="152"/>
      <c r="BK86" s="152"/>
      <c r="BL86" s="152"/>
      <c r="BM86" s="152"/>
      <c r="BN86" s="152"/>
      <c r="BO86" s="153"/>
      <c r="BP86" s="151">
        <f>BP84+BP11-BP43</f>
        <v>0</v>
      </c>
      <c r="BQ86" s="152"/>
      <c r="BR86" s="152"/>
      <c r="BS86" s="152"/>
      <c r="BT86" s="152"/>
      <c r="BU86" s="152"/>
      <c r="BV86" s="152"/>
      <c r="BW86" s="153"/>
      <c r="BX86" s="151">
        <f>BX84+BX11-BX43</f>
        <v>0</v>
      </c>
      <c r="BY86" s="152"/>
      <c r="BZ86" s="152"/>
      <c r="CA86" s="152"/>
      <c r="CB86" s="152"/>
      <c r="CC86" s="152"/>
      <c r="CD86" s="152"/>
      <c r="CE86" s="153"/>
      <c r="CF86" s="151">
        <f>CF84+CF11-CF43</f>
        <v>0</v>
      </c>
      <c r="CG86" s="152"/>
      <c r="CH86" s="152"/>
      <c r="CI86" s="152"/>
      <c r="CJ86" s="152"/>
      <c r="CK86" s="152"/>
      <c r="CL86" s="152"/>
      <c r="CM86" s="153"/>
      <c r="CN86" s="151">
        <f>CN84+CN11-CN43</f>
        <v>0</v>
      </c>
      <c r="CO86" s="152"/>
      <c r="CP86" s="152"/>
      <c r="CQ86" s="152"/>
      <c r="CR86" s="152"/>
      <c r="CS86" s="152"/>
      <c r="CT86" s="152"/>
      <c r="CU86" s="153"/>
    </row>
    <row r="87" spans="1:99" s="3" customFormat="1" ht="13.5" thickBot="1">
      <c r="A87" s="157" t="s">
        <v>140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  <c r="R87" s="165"/>
      <c r="S87" s="165"/>
      <c r="T87" s="165"/>
      <c r="U87" s="166"/>
      <c r="V87" s="168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6"/>
      <c r="AI87" s="154"/>
      <c r="AJ87" s="155"/>
      <c r="AK87" s="155"/>
      <c r="AL87" s="155"/>
      <c r="AM87" s="155"/>
      <c r="AN87" s="155"/>
      <c r="AO87" s="155"/>
      <c r="AP87" s="155"/>
      <c r="AQ87" s="156"/>
      <c r="AR87" s="154"/>
      <c r="AS87" s="155"/>
      <c r="AT87" s="155"/>
      <c r="AU87" s="155"/>
      <c r="AV87" s="155"/>
      <c r="AW87" s="155"/>
      <c r="AX87" s="155"/>
      <c r="AY87" s="156"/>
      <c r="AZ87" s="154"/>
      <c r="BA87" s="155"/>
      <c r="BB87" s="155"/>
      <c r="BC87" s="155"/>
      <c r="BD87" s="155"/>
      <c r="BE87" s="155"/>
      <c r="BF87" s="155"/>
      <c r="BG87" s="156"/>
      <c r="BH87" s="154"/>
      <c r="BI87" s="155"/>
      <c r="BJ87" s="155"/>
      <c r="BK87" s="155"/>
      <c r="BL87" s="155"/>
      <c r="BM87" s="155"/>
      <c r="BN87" s="155"/>
      <c r="BO87" s="156"/>
      <c r="BP87" s="154"/>
      <c r="BQ87" s="155"/>
      <c r="BR87" s="155"/>
      <c r="BS87" s="155"/>
      <c r="BT87" s="155"/>
      <c r="BU87" s="155"/>
      <c r="BV87" s="155"/>
      <c r="BW87" s="156"/>
      <c r="BX87" s="154"/>
      <c r="BY87" s="155"/>
      <c r="BZ87" s="155"/>
      <c r="CA87" s="155"/>
      <c r="CB87" s="155"/>
      <c r="CC87" s="155"/>
      <c r="CD87" s="155"/>
      <c r="CE87" s="156"/>
      <c r="CF87" s="154"/>
      <c r="CG87" s="155"/>
      <c r="CH87" s="155"/>
      <c r="CI87" s="155"/>
      <c r="CJ87" s="155"/>
      <c r="CK87" s="155"/>
      <c r="CL87" s="155"/>
      <c r="CM87" s="156"/>
      <c r="CN87" s="154"/>
      <c r="CO87" s="155"/>
      <c r="CP87" s="155"/>
      <c r="CQ87" s="155"/>
      <c r="CR87" s="155"/>
      <c r="CS87" s="155"/>
      <c r="CT87" s="155"/>
      <c r="CU87" s="156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</sheetData>
  <sheetProtection/>
  <mergeCells count="627">
    <mergeCell ref="A3:CU3"/>
    <mergeCell ref="AN4:BC4"/>
    <mergeCell ref="BD4:BF4"/>
    <mergeCell ref="BG4:BI4"/>
    <mergeCell ref="A6:Q9"/>
    <mergeCell ref="R6:U9"/>
    <mergeCell ref="V6:AH9"/>
    <mergeCell ref="AI6:CU6"/>
    <mergeCell ref="AI7:AQ9"/>
    <mergeCell ref="AR7:CU7"/>
    <mergeCell ref="AZ10:BG10"/>
    <mergeCell ref="AR8:AY9"/>
    <mergeCell ref="BH8:BO9"/>
    <mergeCell ref="BP8:BW8"/>
    <mergeCell ref="BX8:CE8"/>
    <mergeCell ref="CF8:CU8"/>
    <mergeCell ref="BP9:BW9"/>
    <mergeCell ref="BX9:CE9"/>
    <mergeCell ref="CF9:CM9"/>
    <mergeCell ref="CN9:CU9"/>
    <mergeCell ref="A11:Q11"/>
    <mergeCell ref="R11:U12"/>
    <mergeCell ref="V11:AH12"/>
    <mergeCell ref="AI11:AQ12"/>
    <mergeCell ref="AR11:AY12"/>
    <mergeCell ref="A10:Q10"/>
    <mergeCell ref="R10:U10"/>
    <mergeCell ref="V10:AH10"/>
    <mergeCell ref="AI10:AQ10"/>
    <mergeCell ref="AR10:AY10"/>
    <mergeCell ref="BP11:BW12"/>
    <mergeCell ref="BX11:CE12"/>
    <mergeCell ref="CF11:CM12"/>
    <mergeCell ref="CN11:CU12"/>
    <mergeCell ref="BH10:BO10"/>
    <mergeCell ref="BP10:BW10"/>
    <mergeCell ref="BX10:CE10"/>
    <mergeCell ref="CF10:CM10"/>
    <mergeCell ref="CN10:CU10"/>
    <mergeCell ref="CN13:CU14"/>
    <mergeCell ref="A12:Q12"/>
    <mergeCell ref="A13:Q13"/>
    <mergeCell ref="R13:U14"/>
    <mergeCell ref="V13:AH14"/>
    <mergeCell ref="AI13:AQ14"/>
    <mergeCell ref="AR13:AY14"/>
    <mergeCell ref="A14:Q14"/>
    <mergeCell ref="AZ11:BG12"/>
    <mergeCell ref="BH11:BO12"/>
    <mergeCell ref="AZ15:BG15"/>
    <mergeCell ref="AZ13:BG14"/>
    <mergeCell ref="BH13:BO14"/>
    <mergeCell ref="BP13:BW14"/>
    <mergeCell ref="BX13:CE14"/>
    <mergeCell ref="CF13:CM14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CN16:CU16"/>
    <mergeCell ref="BH15:BO15"/>
    <mergeCell ref="BP15:BW15"/>
    <mergeCell ref="BX15:CE15"/>
    <mergeCell ref="CF15:CM15"/>
    <mergeCell ref="CN15:CU15"/>
    <mergeCell ref="AZ17:BG17"/>
    <mergeCell ref="AZ16:BG16"/>
    <mergeCell ref="BH16:BO16"/>
    <mergeCell ref="BP16:BW16"/>
    <mergeCell ref="BX16:CE16"/>
    <mergeCell ref="CF16:CM16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BX18:CE18"/>
    <mergeCell ref="CF18:CM18"/>
    <mergeCell ref="CN18:CU18"/>
    <mergeCell ref="BH17:BO17"/>
    <mergeCell ref="BP17:BW17"/>
    <mergeCell ref="BX17:CE17"/>
    <mergeCell ref="CF17:CM17"/>
    <mergeCell ref="CN17:CU17"/>
    <mergeCell ref="AZ19:BG21"/>
    <mergeCell ref="AZ18:BG18"/>
    <mergeCell ref="BH18:BO18"/>
    <mergeCell ref="BP18:BW18"/>
    <mergeCell ref="BH19:BO21"/>
    <mergeCell ref="BP19:BW21"/>
    <mergeCell ref="BX19:CE21"/>
    <mergeCell ref="CF19:CM21"/>
    <mergeCell ref="CN19:CU21"/>
    <mergeCell ref="A20:Q20"/>
    <mergeCell ref="A21:Q21"/>
    <mergeCell ref="A19:Q19"/>
    <mergeCell ref="R19:U21"/>
    <mergeCell ref="V19:AH21"/>
    <mergeCell ref="AI19:AQ21"/>
    <mergeCell ref="AR19:AY21"/>
    <mergeCell ref="CN22:CU26"/>
    <mergeCell ref="A23:Q23"/>
    <mergeCell ref="A24:Q24"/>
    <mergeCell ref="A25:Q25"/>
    <mergeCell ref="A26:Q26"/>
    <mergeCell ref="A22:Q22"/>
    <mergeCell ref="R22:U26"/>
    <mergeCell ref="V22:AH26"/>
    <mergeCell ref="AI22:AQ26"/>
    <mergeCell ref="AR22:AY26"/>
    <mergeCell ref="BH22:BO26"/>
    <mergeCell ref="BP22:BW26"/>
    <mergeCell ref="BX22:CE26"/>
    <mergeCell ref="CF22:CM26"/>
    <mergeCell ref="AZ22:BG26"/>
    <mergeCell ref="BH27:BO28"/>
    <mergeCell ref="BP27:BW28"/>
    <mergeCell ref="BX27:CE28"/>
    <mergeCell ref="CF27:CM28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R29:U29"/>
    <mergeCell ref="V29:AH29"/>
    <mergeCell ref="AI29:AQ29"/>
    <mergeCell ref="BH29:BO29"/>
    <mergeCell ref="AZ29:BG29"/>
    <mergeCell ref="AR29:AY29"/>
    <mergeCell ref="BP29:BW29"/>
    <mergeCell ref="BX29:CE29"/>
    <mergeCell ref="CF29:CM29"/>
    <mergeCell ref="CN29:CU29"/>
    <mergeCell ref="A30:Q30"/>
    <mergeCell ref="R30:U30"/>
    <mergeCell ref="V30:AH30"/>
    <mergeCell ref="AI30:AQ30"/>
    <mergeCell ref="AR30:AY30"/>
    <mergeCell ref="A29:Q29"/>
    <mergeCell ref="AZ30:BG30"/>
    <mergeCell ref="BH30:BO30"/>
    <mergeCell ref="BP30:BW30"/>
    <mergeCell ref="BX30:CE30"/>
    <mergeCell ref="CF30:CM30"/>
    <mergeCell ref="CN30:CU30"/>
    <mergeCell ref="A31:Q31"/>
    <mergeCell ref="R31:U31"/>
    <mergeCell ref="V31:AH31"/>
    <mergeCell ref="AI31:AQ31"/>
    <mergeCell ref="AR31:AY31"/>
    <mergeCell ref="AZ31:BG31"/>
    <mergeCell ref="BH31:BO31"/>
    <mergeCell ref="BP31:BW31"/>
    <mergeCell ref="BX31:CE31"/>
    <mergeCell ref="CF31:CM31"/>
    <mergeCell ref="CN31:CU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CN32:CU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CN33:CU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CN34:CU34"/>
    <mergeCell ref="BP35:BW35"/>
    <mergeCell ref="BX35:CE35"/>
    <mergeCell ref="CF35:CM35"/>
    <mergeCell ref="CN35:CU35"/>
    <mergeCell ref="A35:Q35"/>
    <mergeCell ref="R35:U35"/>
    <mergeCell ref="V35:AH35"/>
    <mergeCell ref="AI35:AQ35"/>
    <mergeCell ref="AR35:AY35"/>
    <mergeCell ref="AZ35:BG35"/>
    <mergeCell ref="A36:Q36"/>
    <mergeCell ref="R36:U36"/>
    <mergeCell ref="V36:AH36"/>
    <mergeCell ref="AI36:AQ36"/>
    <mergeCell ref="AR36:AY36"/>
    <mergeCell ref="BH35:BO35"/>
    <mergeCell ref="AZ36:BG36"/>
    <mergeCell ref="BH36:BO36"/>
    <mergeCell ref="BP36:BW36"/>
    <mergeCell ref="BX36:CE36"/>
    <mergeCell ref="CF36:CM36"/>
    <mergeCell ref="CN36:CU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CN37:CU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CN38:CU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CN39:CU39"/>
    <mergeCell ref="A40:Q40"/>
    <mergeCell ref="R40:U41"/>
    <mergeCell ref="V40:AH41"/>
    <mergeCell ref="AI40:AQ41"/>
    <mergeCell ref="AR40:AY41"/>
    <mergeCell ref="AZ40:BG41"/>
    <mergeCell ref="BH40:BO41"/>
    <mergeCell ref="BP40:BW41"/>
    <mergeCell ref="BX40:CE41"/>
    <mergeCell ref="CF40:CM41"/>
    <mergeCell ref="CN40:CU41"/>
    <mergeCell ref="A41:Q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CN42:CU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CN43:CU43"/>
    <mergeCell ref="A44:Q44"/>
    <mergeCell ref="R44:U45"/>
    <mergeCell ref="V44:AH45"/>
    <mergeCell ref="AI44:AQ45"/>
    <mergeCell ref="AR44:AY45"/>
    <mergeCell ref="AZ44:BG45"/>
    <mergeCell ref="BH44:BO45"/>
    <mergeCell ref="BP44:BW45"/>
    <mergeCell ref="BX44:CE45"/>
    <mergeCell ref="CF44:CM45"/>
    <mergeCell ref="CN44:CU45"/>
    <mergeCell ref="A45:Q45"/>
    <mergeCell ref="A46:Q46"/>
    <mergeCell ref="R46:U48"/>
    <mergeCell ref="V46:AH48"/>
    <mergeCell ref="AI46:AQ48"/>
    <mergeCell ref="AR46:AY48"/>
    <mergeCell ref="A47:Q47"/>
    <mergeCell ref="A48:Q48"/>
    <mergeCell ref="AZ46:BG48"/>
    <mergeCell ref="BH46:BO48"/>
    <mergeCell ref="BP46:BW48"/>
    <mergeCell ref="BX46:CE48"/>
    <mergeCell ref="CF46:CM48"/>
    <mergeCell ref="CN46:CU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CN49:CU49"/>
    <mergeCell ref="A50:Q50"/>
    <mergeCell ref="R50:U51"/>
    <mergeCell ref="V50:AH51"/>
    <mergeCell ref="AI50:AQ51"/>
    <mergeCell ref="AR50:AY51"/>
    <mergeCell ref="AZ50:BG51"/>
    <mergeCell ref="BH50:BO51"/>
    <mergeCell ref="BP50:BW51"/>
    <mergeCell ref="BX50:CE51"/>
    <mergeCell ref="CF50:CM51"/>
    <mergeCell ref="CN50:CU51"/>
    <mergeCell ref="A51:Q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CN52:CU52"/>
    <mergeCell ref="A54:Q54"/>
    <mergeCell ref="A53:Q53"/>
    <mergeCell ref="R53:U54"/>
    <mergeCell ref="V53:AH54"/>
    <mergeCell ref="AI53:AQ54"/>
    <mergeCell ref="AR53:AY54"/>
    <mergeCell ref="AZ55:BG55"/>
    <mergeCell ref="BH53:BO54"/>
    <mergeCell ref="BP53:BW54"/>
    <mergeCell ref="BX53:CE54"/>
    <mergeCell ref="CF53:CM54"/>
    <mergeCell ref="CN53:CU54"/>
    <mergeCell ref="AZ53:BG54"/>
    <mergeCell ref="A56:Q56"/>
    <mergeCell ref="R56:U56"/>
    <mergeCell ref="V56:AH56"/>
    <mergeCell ref="AI56:AQ56"/>
    <mergeCell ref="AR56:AY56"/>
    <mergeCell ref="A55:Q55"/>
    <mergeCell ref="R55:U55"/>
    <mergeCell ref="V55:AH55"/>
    <mergeCell ref="AI55:AQ55"/>
    <mergeCell ref="AR55:AY55"/>
    <mergeCell ref="CN56:CU56"/>
    <mergeCell ref="BH55:BO55"/>
    <mergeCell ref="BP55:BW55"/>
    <mergeCell ref="BX55:CE55"/>
    <mergeCell ref="CF55:CM55"/>
    <mergeCell ref="CN55:CU55"/>
    <mergeCell ref="AZ57:BG57"/>
    <mergeCell ref="AZ56:BG56"/>
    <mergeCell ref="BH56:BO56"/>
    <mergeCell ref="BP56:BW56"/>
    <mergeCell ref="BX56:CE56"/>
    <mergeCell ref="CF56:CM56"/>
    <mergeCell ref="A58:Q58"/>
    <mergeCell ref="R58:U59"/>
    <mergeCell ref="V58:AH59"/>
    <mergeCell ref="AI58:AQ59"/>
    <mergeCell ref="AR58:AY59"/>
    <mergeCell ref="A57:Q57"/>
    <mergeCell ref="R57:U57"/>
    <mergeCell ref="V57:AH57"/>
    <mergeCell ref="AI57:AQ57"/>
    <mergeCell ref="AR57:AY57"/>
    <mergeCell ref="BH58:BO59"/>
    <mergeCell ref="BP58:BW59"/>
    <mergeCell ref="BX58:CE59"/>
    <mergeCell ref="CF58:CM59"/>
    <mergeCell ref="CN58:CU59"/>
    <mergeCell ref="BH57:BO57"/>
    <mergeCell ref="BP57:BW57"/>
    <mergeCell ref="BX57:CE57"/>
    <mergeCell ref="CF57:CM57"/>
    <mergeCell ref="CN57:CU57"/>
    <mergeCell ref="BX60:CE60"/>
    <mergeCell ref="CF60:CM60"/>
    <mergeCell ref="CN60:CU60"/>
    <mergeCell ref="A59:Q59"/>
    <mergeCell ref="A60:Q60"/>
    <mergeCell ref="R60:U60"/>
    <mergeCell ref="V60:AH60"/>
    <mergeCell ref="AI60:AQ60"/>
    <mergeCell ref="AR60:AY60"/>
    <mergeCell ref="AZ58:BG59"/>
    <mergeCell ref="AR61:AY63"/>
    <mergeCell ref="AZ61:BG63"/>
    <mergeCell ref="AZ60:BG60"/>
    <mergeCell ref="BH60:BO60"/>
    <mergeCell ref="BP60:BW60"/>
    <mergeCell ref="BH61:BO63"/>
    <mergeCell ref="BP61:BW63"/>
    <mergeCell ref="AZ64:BG64"/>
    <mergeCell ref="BX61:CE63"/>
    <mergeCell ref="CF61:CM63"/>
    <mergeCell ref="CN61:CU63"/>
    <mergeCell ref="A62:Q62"/>
    <mergeCell ref="A63:Q63"/>
    <mergeCell ref="A61:Q61"/>
    <mergeCell ref="R61:U63"/>
    <mergeCell ref="V61:AH63"/>
    <mergeCell ref="AI61:AQ63"/>
    <mergeCell ref="A65:Q65"/>
    <mergeCell ref="R65:U65"/>
    <mergeCell ref="V65:AH65"/>
    <mergeCell ref="AI65:AQ65"/>
    <mergeCell ref="AR65:AY65"/>
    <mergeCell ref="A64:Q64"/>
    <mergeCell ref="R64:U64"/>
    <mergeCell ref="V64:AH64"/>
    <mergeCell ref="AI64:AQ64"/>
    <mergeCell ref="AR64:AY64"/>
    <mergeCell ref="CN65:CU65"/>
    <mergeCell ref="BH64:BO64"/>
    <mergeCell ref="BP64:BW64"/>
    <mergeCell ref="BX64:CE64"/>
    <mergeCell ref="CF64:CM64"/>
    <mergeCell ref="CN64:CU64"/>
    <mergeCell ref="AZ66:BG66"/>
    <mergeCell ref="AZ65:BG65"/>
    <mergeCell ref="BH65:BO65"/>
    <mergeCell ref="BP65:BW65"/>
    <mergeCell ref="BX65:CE65"/>
    <mergeCell ref="CF65:CM65"/>
    <mergeCell ref="A67:Q67"/>
    <mergeCell ref="R67:U68"/>
    <mergeCell ref="V67:AH68"/>
    <mergeCell ref="AI67:AQ68"/>
    <mergeCell ref="AR67:AY68"/>
    <mergeCell ref="A66:Q66"/>
    <mergeCell ref="R66:U66"/>
    <mergeCell ref="V66:AH66"/>
    <mergeCell ref="AI66:AQ66"/>
    <mergeCell ref="AR66:AY66"/>
    <mergeCell ref="BX67:CE68"/>
    <mergeCell ref="CF67:CM68"/>
    <mergeCell ref="CN67:CU68"/>
    <mergeCell ref="BH66:BO66"/>
    <mergeCell ref="BP66:BW66"/>
    <mergeCell ref="BX66:CE66"/>
    <mergeCell ref="CF66:CM66"/>
    <mergeCell ref="CN66:CU66"/>
    <mergeCell ref="CN69:CU69"/>
    <mergeCell ref="A68:Q68"/>
    <mergeCell ref="A69:Q69"/>
    <mergeCell ref="R69:U69"/>
    <mergeCell ref="V69:AH69"/>
    <mergeCell ref="AI69:AQ69"/>
    <mergeCell ref="AR69:AY69"/>
    <mergeCell ref="AZ67:BG68"/>
    <mergeCell ref="BH67:BO68"/>
    <mergeCell ref="BP67:BW68"/>
    <mergeCell ref="AZ70:BG70"/>
    <mergeCell ref="AZ69:BG69"/>
    <mergeCell ref="BH69:BO69"/>
    <mergeCell ref="BP69:BW69"/>
    <mergeCell ref="BX69:CE69"/>
    <mergeCell ref="CF69:CM69"/>
    <mergeCell ref="A71:Q71"/>
    <mergeCell ref="R71:U71"/>
    <mergeCell ref="V71:AH71"/>
    <mergeCell ref="AI71:AQ71"/>
    <mergeCell ref="AR71:AY71"/>
    <mergeCell ref="A70:Q70"/>
    <mergeCell ref="R70:U70"/>
    <mergeCell ref="V70:AH70"/>
    <mergeCell ref="AI70:AQ70"/>
    <mergeCell ref="AR70:AY70"/>
    <mergeCell ref="CN71:CU71"/>
    <mergeCell ref="BH70:BO70"/>
    <mergeCell ref="BP70:BW70"/>
    <mergeCell ref="BX70:CE70"/>
    <mergeCell ref="CF70:CM70"/>
    <mergeCell ref="CN70:CU70"/>
    <mergeCell ref="AZ72:BG72"/>
    <mergeCell ref="AZ71:BG71"/>
    <mergeCell ref="BH71:BO71"/>
    <mergeCell ref="BP71:BW71"/>
    <mergeCell ref="BX71:CE71"/>
    <mergeCell ref="CF71:CM71"/>
    <mergeCell ref="AR73:AY73"/>
    <mergeCell ref="A72:Q72"/>
    <mergeCell ref="R72:U72"/>
    <mergeCell ref="V72:AH72"/>
    <mergeCell ref="AI72:AQ72"/>
    <mergeCell ref="AR72:AY72"/>
    <mergeCell ref="BH73:BO73"/>
    <mergeCell ref="BP73:BW73"/>
    <mergeCell ref="BX73:CE73"/>
    <mergeCell ref="CF73:CM73"/>
    <mergeCell ref="CN73:CU73"/>
    <mergeCell ref="BH72:BO72"/>
    <mergeCell ref="BP72:BW72"/>
    <mergeCell ref="BX72:CE72"/>
    <mergeCell ref="CF72:CM72"/>
    <mergeCell ref="CN72:CU72"/>
    <mergeCell ref="A74:Q74"/>
    <mergeCell ref="R74:U75"/>
    <mergeCell ref="V74:AH75"/>
    <mergeCell ref="AI74:AQ75"/>
    <mergeCell ref="AR74:AY75"/>
    <mergeCell ref="AZ73:BG73"/>
    <mergeCell ref="A73:Q73"/>
    <mergeCell ref="R73:U73"/>
    <mergeCell ref="V73:AH73"/>
    <mergeCell ref="AI73:AQ73"/>
    <mergeCell ref="AZ74:BG75"/>
    <mergeCell ref="BH74:BO75"/>
    <mergeCell ref="BP74:BW75"/>
    <mergeCell ref="BX74:CE75"/>
    <mergeCell ref="CF74:CM75"/>
    <mergeCell ref="CN74:CU75"/>
    <mergeCell ref="A75:Q75"/>
    <mergeCell ref="A76:Q76"/>
    <mergeCell ref="R76:U77"/>
    <mergeCell ref="V76:AH77"/>
    <mergeCell ref="AI76:AQ77"/>
    <mergeCell ref="AR76:AY77"/>
    <mergeCell ref="A77:Q77"/>
    <mergeCell ref="AZ76:BG77"/>
    <mergeCell ref="BH76:BO77"/>
    <mergeCell ref="BP76:BW77"/>
    <mergeCell ref="BX76:CE77"/>
    <mergeCell ref="CF76:CM77"/>
    <mergeCell ref="CN76:CU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8:CM78"/>
    <mergeCell ref="CN78:CU78"/>
    <mergeCell ref="A79:Q79"/>
    <mergeCell ref="R79:U80"/>
    <mergeCell ref="V79:AH80"/>
    <mergeCell ref="AI79:AQ80"/>
    <mergeCell ref="AR79:AY80"/>
    <mergeCell ref="AZ79:BG80"/>
    <mergeCell ref="BH79:BO80"/>
    <mergeCell ref="BP79:BW80"/>
    <mergeCell ref="BX79:CE80"/>
    <mergeCell ref="CF79:CM80"/>
    <mergeCell ref="CN79:CU80"/>
    <mergeCell ref="A80:Q80"/>
    <mergeCell ref="A81:Q81"/>
    <mergeCell ref="R81:U82"/>
    <mergeCell ref="V81:AH82"/>
    <mergeCell ref="AI81:AQ82"/>
    <mergeCell ref="AR81:AY82"/>
    <mergeCell ref="A82:Q82"/>
    <mergeCell ref="AZ81:BG82"/>
    <mergeCell ref="BH81:BO82"/>
    <mergeCell ref="BP81:BW82"/>
    <mergeCell ref="BX81:CE82"/>
    <mergeCell ref="CF81:CM82"/>
    <mergeCell ref="CN81:CU82"/>
    <mergeCell ref="A83:Q83"/>
    <mergeCell ref="R83:U83"/>
    <mergeCell ref="V83:AH83"/>
    <mergeCell ref="AI83:AQ83"/>
    <mergeCell ref="AR83:AY83"/>
    <mergeCell ref="AZ83:BG83"/>
    <mergeCell ref="BH83:BO83"/>
    <mergeCell ref="BP83:BW83"/>
    <mergeCell ref="BX83:CE83"/>
    <mergeCell ref="CF83:CM83"/>
    <mergeCell ref="CN83:CU83"/>
    <mergeCell ref="A84:Q84"/>
    <mergeCell ref="R84:U85"/>
    <mergeCell ref="V84:AH85"/>
    <mergeCell ref="AI84:AQ85"/>
    <mergeCell ref="AR84:AY85"/>
    <mergeCell ref="AZ84:BG85"/>
    <mergeCell ref="BH84:BO85"/>
    <mergeCell ref="BP84:BW85"/>
    <mergeCell ref="BX84:CE85"/>
    <mergeCell ref="CF84:CM85"/>
    <mergeCell ref="CN84:CU85"/>
    <mergeCell ref="A85:Q85"/>
    <mergeCell ref="A86:Q86"/>
    <mergeCell ref="R86:U87"/>
    <mergeCell ref="V86:AH87"/>
    <mergeCell ref="AI86:AQ87"/>
    <mergeCell ref="AR86:AY87"/>
    <mergeCell ref="A87:Q87"/>
    <mergeCell ref="AZ86:BG87"/>
    <mergeCell ref="BH86:BO87"/>
    <mergeCell ref="BP86:BW87"/>
    <mergeCell ref="BX86:CE87"/>
    <mergeCell ref="CF86:CM87"/>
    <mergeCell ref="CN86:CU8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83"/>
  <sheetViews>
    <sheetView zoomScale="76" zoomScaleNormal="76" zoomScalePageLayoutView="0" workbookViewId="0" topLeftCell="A1">
      <selection activeCell="AI65" sqref="AI65:AQ65"/>
    </sheetView>
  </sheetViews>
  <sheetFormatPr defaultColWidth="1.37890625" defaultRowHeight="12.75"/>
  <cols>
    <col min="1" max="12" width="2.625" style="1" customWidth="1"/>
    <col min="13" max="14" width="1.625" style="1" customWidth="1"/>
    <col min="15" max="15" width="3.25390625" style="1" customWidth="1"/>
    <col min="16" max="17" width="1.625" style="1" customWidth="1"/>
    <col min="18" max="24" width="1.37890625" style="1" customWidth="1"/>
    <col min="25" max="25" width="1.625" style="1" customWidth="1"/>
    <col min="26" max="41" width="1.37890625" style="1" customWidth="1"/>
    <col min="42" max="42" width="1.875" style="1" customWidth="1"/>
    <col min="43" max="50" width="1.37890625" style="1" customWidth="1"/>
    <col min="51" max="51" width="5.875" style="1" customWidth="1"/>
    <col min="52" max="59" width="0" style="1" hidden="1" customWidth="1"/>
    <col min="60" max="66" width="1.37890625" style="1" customWidth="1"/>
    <col min="67" max="67" width="5.75390625" style="1" customWidth="1"/>
    <col min="68" max="83" width="0" style="1" hidden="1" customWidth="1"/>
    <col min="84" max="103" width="1.37890625" style="1" customWidth="1"/>
    <col min="104" max="104" width="11.75390625" style="1" bestFit="1" customWidth="1"/>
    <col min="105" max="16384" width="1.37890625" style="1" customWidth="1"/>
  </cols>
  <sheetData>
    <row r="1" s="3" customFormat="1" ht="12.75">
      <c r="CU1" s="4" t="s">
        <v>69</v>
      </c>
    </row>
    <row r="2" s="11" customFormat="1" ht="7.5"/>
    <row r="3" spans="1:99" ht="15.75">
      <c r="A3" s="298" t="s">
        <v>70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</row>
    <row r="4" spans="38:63" ht="15.75">
      <c r="AL4" s="2" t="s">
        <v>1</v>
      </c>
      <c r="AN4" s="299" t="s">
        <v>274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300">
        <v>20</v>
      </c>
      <c r="BE4" s="300"/>
      <c r="BF4" s="300"/>
      <c r="BG4" s="299"/>
      <c r="BH4" s="299"/>
      <c r="BI4" s="299"/>
      <c r="BK4" s="1" t="s">
        <v>2</v>
      </c>
    </row>
    <row r="5" s="3" customFormat="1" ht="12.75"/>
    <row r="6" spans="1:99" s="12" customFormat="1" ht="12" customHeight="1">
      <c r="A6" s="295" t="s">
        <v>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  <c r="R6" s="286" t="s">
        <v>50</v>
      </c>
      <c r="S6" s="287"/>
      <c r="T6" s="287"/>
      <c r="U6" s="288"/>
      <c r="V6" s="286" t="s">
        <v>193</v>
      </c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I6" s="280" t="s">
        <v>71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2"/>
    </row>
    <row r="7" spans="1:99" s="12" customFormat="1" ht="12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R7" s="304"/>
      <c r="S7" s="305"/>
      <c r="T7" s="305"/>
      <c r="U7" s="306"/>
      <c r="V7" s="304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  <c r="AI7" s="295" t="s">
        <v>65</v>
      </c>
      <c r="AJ7" s="296"/>
      <c r="AK7" s="296"/>
      <c r="AL7" s="296"/>
      <c r="AM7" s="296"/>
      <c r="AN7" s="296"/>
      <c r="AO7" s="296"/>
      <c r="AP7" s="296"/>
      <c r="AQ7" s="297"/>
      <c r="AR7" s="280" t="s">
        <v>6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2"/>
    </row>
    <row r="8" spans="1:99" s="12" customFormat="1" ht="88.5" customHeight="1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304"/>
      <c r="S8" s="305"/>
      <c r="T8" s="305"/>
      <c r="U8" s="306"/>
      <c r="V8" s="304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6"/>
      <c r="AI8" s="292"/>
      <c r="AJ8" s="293"/>
      <c r="AK8" s="293"/>
      <c r="AL8" s="293"/>
      <c r="AM8" s="293"/>
      <c r="AN8" s="293"/>
      <c r="AO8" s="293"/>
      <c r="AP8" s="293"/>
      <c r="AQ8" s="294"/>
      <c r="AR8" s="286" t="s">
        <v>190</v>
      </c>
      <c r="AS8" s="287"/>
      <c r="AT8" s="287"/>
      <c r="AU8" s="287"/>
      <c r="AV8" s="287"/>
      <c r="AW8" s="287"/>
      <c r="AX8" s="287"/>
      <c r="AY8" s="288"/>
      <c r="AZ8" s="19" t="s">
        <v>63</v>
      </c>
      <c r="BA8" s="20"/>
      <c r="BB8" s="20"/>
      <c r="BC8" s="20"/>
      <c r="BD8" s="20"/>
      <c r="BE8" s="20"/>
      <c r="BF8" s="20"/>
      <c r="BG8" s="21"/>
      <c r="BH8" s="286" t="s">
        <v>189</v>
      </c>
      <c r="BI8" s="287"/>
      <c r="BJ8" s="287"/>
      <c r="BK8" s="287"/>
      <c r="BL8" s="287"/>
      <c r="BM8" s="287"/>
      <c r="BN8" s="287"/>
      <c r="BO8" s="288"/>
      <c r="BP8" s="286" t="s">
        <v>72</v>
      </c>
      <c r="BQ8" s="287"/>
      <c r="BR8" s="287"/>
      <c r="BS8" s="287"/>
      <c r="BT8" s="287"/>
      <c r="BU8" s="287"/>
      <c r="BV8" s="287"/>
      <c r="BW8" s="288"/>
      <c r="BX8" s="286" t="s">
        <v>73</v>
      </c>
      <c r="BY8" s="287"/>
      <c r="BZ8" s="287"/>
      <c r="CA8" s="287"/>
      <c r="CB8" s="287"/>
      <c r="CC8" s="287"/>
      <c r="CD8" s="287"/>
      <c r="CE8" s="288"/>
      <c r="CF8" s="286" t="s">
        <v>191</v>
      </c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8"/>
    </row>
    <row r="9" spans="1:99" s="12" customFormat="1" ht="12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3"/>
      <c r="R9" s="289"/>
      <c r="S9" s="290"/>
      <c r="T9" s="290"/>
      <c r="U9" s="291"/>
      <c r="V9" s="289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1"/>
      <c r="AI9" s="301"/>
      <c r="AJ9" s="302"/>
      <c r="AK9" s="302"/>
      <c r="AL9" s="302"/>
      <c r="AM9" s="302"/>
      <c r="AN9" s="302"/>
      <c r="AO9" s="302"/>
      <c r="AP9" s="302"/>
      <c r="AQ9" s="303"/>
      <c r="AR9" s="289"/>
      <c r="AS9" s="290"/>
      <c r="AT9" s="290"/>
      <c r="AU9" s="290"/>
      <c r="AV9" s="290"/>
      <c r="AW9" s="290"/>
      <c r="AX9" s="290"/>
      <c r="AY9" s="291"/>
      <c r="AZ9" s="13" t="s">
        <v>74</v>
      </c>
      <c r="BA9" s="14"/>
      <c r="BB9" s="14"/>
      <c r="BC9" s="14"/>
      <c r="BD9" s="14"/>
      <c r="BE9" s="14"/>
      <c r="BF9" s="14"/>
      <c r="BG9" s="15"/>
      <c r="BH9" s="289"/>
      <c r="BI9" s="290"/>
      <c r="BJ9" s="290"/>
      <c r="BK9" s="290"/>
      <c r="BL9" s="290"/>
      <c r="BM9" s="290"/>
      <c r="BN9" s="290"/>
      <c r="BO9" s="291"/>
      <c r="BP9" s="292"/>
      <c r="BQ9" s="293"/>
      <c r="BR9" s="293"/>
      <c r="BS9" s="293"/>
      <c r="BT9" s="293"/>
      <c r="BU9" s="293"/>
      <c r="BV9" s="293"/>
      <c r="BW9" s="294"/>
      <c r="BX9" s="292"/>
      <c r="BY9" s="293"/>
      <c r="BZ9" s="293"/>
      <c r="CA9" s="293"/>
      <c r="CB9" s="293"/>
      <c r="CC9" s="293"/>
      <c r="CD9" s="293"/>
      <c r="CE9" s="294"/>
      <c r="CF9" s="295" t="s">
        <v>65</v>
      </c>
      <c r="CG9" s="296"/>
      <c r="CH9" s="296"/>
      <c r="CI9" s="296"/>
      <c r="CJ9" s="296"/>
      <c r="CK9" s="296"/>
      <c r="CL9" s="296"/>
      <c r="CM9" s="297"/>
      <c r="CN9" s="295" t="s">
        <v>192</v>
      </c>
      <c r="CO9" s="296"/>
      <c r="CP9" s="296"/>
      <c r="CQ9" s="296"/>
      <c r="CR9" s="296"/>
      <c r="CS9" s="296"/>
      <c r="CT9" s="296"/>
      <c r="CU9" s="297"/>
    </row>
    <row r="10" spans="1:99" s="12" customFormat="1" ht="12">
      <c r="A10" s="280">
        <v>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/>
      <c r="R10" s="280">
        <v>2</v>
      </c>
      <c r="S10" s="281"/>
      <c r="T10" s="281"/>
      <c r="U10" s="282"/>
      <c r="V10" s="280">
        <v>3</v>
      </c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2"/>
      <c r="AI10" s="280">
        <v>4</v>
      </c>
      <c r="AJ10" s="281"/>
      <c r="AK10" s="281"/>
      <c r="AL10" s="281"/>
      <c r="AM10" s="281"/>
      <c r="AN10" s="281"/>
      <c r="AO10" s="281"/>
      <c r="AP10" s="281"/>
      <c r="AQ10" s="282"/>
      <c r="AR10" s="280">
        <v>5</v>
      </c>
      <c r="AS10" s="281"/>
      <c r="AT10" s="281"/>
      <c r="AU10" s="281"/>
      <c r="AV10" s="281"/>
      <c r="AW10" s="281"/>
      <c r="AX10" s="281"/>
      <c r="AY10" s="282"/>
      <c r="AZ10" s="283" t="s">
        <v>75</v>
      </c>
      <c r="BA10" s="284"/>
      <c r="BB10" s="284"/>
      <c r="BC10" s="284"/>
      <c r="BD10" s="284"/>
      <c r="BE10" s="284"/>
      <c r="BF10" s="284"/>
      <c r="BG10" s="285"/>
      <c r="BH10" s="280">
        <v>6</v>
      </c>
      <c r="BI10" s="281"/>
      <c r="BJ10" s="281"/>
      <c r="BK10" s="281"/>
      <c r="BL10" s="281"/>
      <c r="BM10" s="281"/>
      <c r="BN10" s="281"/>
      <c r="BO10" s="282"/>
      <c r="BP10" s="280">
        <v>7</v>
      </c>
      <c r="BQ10" s="281"/>
      <c r="BR10" s="281"/>
      <c r="BS10" s="281"/>
      <c r="BT10" s="281"/>
      <c r="BU10" s="281"/>
      <c r="BV10" s="281"/>
      <c r="BW10" s="282"/>
      <c r="BX10" s="280">
        <v>8</v>
      </c>
      <c r="BY10" s="281"/>
      <c r="BZ10" s="281"/>
      <c r="CA10" s="281"/>
      <c r="CB10" s="281"/>
      <c r="CC10" s="281"/>
      <c r="CD10" s="281"/>
      <c r="CE10" s="282"/>
      <c r="CF10" s="280">
        <v>8</v>
      </c>
      <c r="CG10" s="281"/>
      <c r="CH10" s="281"/>
      <c r="CI10" s="281"/>
      <c r="CJ10" s="281"/>
      <c r="CK10" s="281"/>
      <c r="CL10" s="281"/>
      <c r="CM10" s="282"/>
      <c r="CN10" s="280">
        <v>9</v>
      </c>
      <c r="CO10" s="281"/>
      <c r="CP10" s="281"/>
      <c r="CQ10" s="281"/>
      <c r="CR10" s="281"/>
      <c r="CS10" s="281"/>
      <c r="CT10" s="281"/>
      <c r="CU10" s="282"/>
    </row>
    <row r="11" spans="1:99" s="3" customFormat="1" ht="12.75">
      <c r="A11" s="232" t="s">
        <v>76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5" t="s">
        <v>77</v>
      </c>
      <c r="S11" s="235"/>
      <c r="T11" s="235"/>
      <c r="U11" s="236"/>
      <c r="V11" s="237" t="s">
        <v>38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222">
        <f>SUM(AR11:CM12)</f>
        <v>29691200</v>
      </c>
      <c r="AJ11" s="223"/>
      <c r="AK11" s="223"/>
      <c r="AL11" s="223"/>
      <c r="AM11" s="223"/>
      <c r="AN11" s="223"/>
      <c r="AO11" s="223"/>
      <c r="AP11" s="223"/>
      <c r="AQ11" s="224"/>
      <c r="AR11" s="222">
        <f>AR15</f>
        <v>28403300</v>
      </c>
      <c r="AS11" s="223"/>
      <c r="AT11" s="223"/>
      <c r="AU11" s="223"/>
      <c r="AV11" s="223"/>
      <c r="AW11" s="223"/>
      <c r="AX11" s="223"/>
      <c r="AY11" s="224"/>
      <c r="AZ11" s="222">
        <f>AZ13</f>
        <v>0</v>
      </c>
      <c r="BA11" s="223"/>
      <c r="BB11" s="223"/>
      <c r="BC11" s="223"/>
      <c r="BD11" s="223"/>
      <c r="BE11" s="223"/>
      <c r="BF11" s="223"/>
      <c r="BG11" s="224"/>
      <c r="BH11" s="222">
        <f>BH27</f>
        <v>275900</v>
      </c>
      <c r="BI11" s="223"/>
      <c r="BJ11" s="223"/>
      <c r="BK11" s="223"/>
      <c r="BL11" s="223"/>
      <c r="BM11" s="223"/>
      <c r="BN11" s="223"/>
      <c r="BO11" s="224"/>
      <c r="BP11" s="222"/>
      <c r="BQ11" s="223"/>
      <c r="BR11" s="223"/>
      <c r="BS11" s="223"/>
      <c r="BT11" s="223"/>
      <c r="BU11" s="223"/>
      <c r="BV11" s="223"/>
      <c r="BW11" s="224"/>
      <c r="BX11" s="222"/>
      <c r="BY11" s="223"/>
      <c r="BZ11" s="223"/>
      <c r="CA11" s="223"/>
      <c r="CB11" s="223"/>
      <c r="CC11" s="223"/>
      <c r="CD11" s="223"/>
      <c r="CE11" s="224"/>
      <c r="CF11" s="222">
        <f>CF13+CF15+CF36+CF40</f>
        <v>1012000</v>
      </c>
      <c r="CG11" s="223"/>
      <c r="CH11" s="223"/>
      <c r="CI11" s="223"/>
      <c r="CJ11" s="223"/>
      <c r="CK11" s="223"/>
      <c r="CL11" s="223"/>
      <c r="CM11" s="224"/>
      <c r="CN11" s="222">
        <f>CN15+CN36</f>
        <v>0</v>
      </c>
      <c r="CO11" s="223"/>
      <c r="CP11" s="223"/>
      <c r="CQ11" s="223"/>
      <c r="CR11" s="223"/>
      <c r="CS11" s="223"/>
      <c r="CT11" s="223"/>
      <c r="CU11" s="225"/>
    </row>
    <row r="12" spans="1:99" s="3" customFormat="1" ht="12.75">
      <c r="A12" s="229" t="s">
        <v>78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78"/>
      <c r="S12" s="178"/>
      <c r="T12" s="178"/>
      <c r="U12" s="179"/>
      <c r="V12" s="180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9"/>
      <c r="AI12" s="169"/>
      <c r="AJ12" s="170"/>
      <c r="AK12" s="170"/>
      <c r="AL12" s="170"/>
      <c r="AM12" s="170"/>
      <c r="AN12" s="170"/>
      <c r="AO12" s="170"/>
      <c r="AP12" s="170"/>
      <c r="AQ12" s="171"/>
      <c r="AR12" s="169"/>
      <c r="AS12" s="170"/>
      <c r="AT12" s="170"/>
      <c r="AU12" s="170"/>
      <c r="AV12" s="170"/>
      <c r="AW12" s="170"/>
      <c r="AX12" s="170"/>
      <c r="AY12" s="171"/>
      <c r="AZ12" s="169"/>
      <c r="BA12" s="170"/>
      <c r="BB12" s="170"/>
      <c r="BC12" s="170"/>
      <c r="BD12" s="170"/>
      <c r="BE12" s="170"/>
      <c r="BF12" s="170"/>
      <c r="BG12" s="171"/>
      <c r="BH12" s="169"/>
      <c r="BI12" s="170"/>
      <c r="BJ12" s="170"/>
      <c r="BK12" s="170"/>
      <c r="BL12" s="170"/>
      <c r="BM12" s="170"/>
      <c r="BN12" s="170"/>
      <c r="BO12" s="171"/>
      <c r="BP12" s="169"/>
      <c r="BQ12" s="170"/>
      <c r="BR12" s="170"/>
      <c r="BS12" s="170"/>
      <c r="BT12" s="170"/>
      <c r="BU12" s="170"/>
      <c r="BV12" s="170"/>
      <c r="BW12" s="171"/>
      <c r="BX12" s="169"/>
      <c r="BY12" s="170"/>
      <c r="BZ12" s="170"/>
      <c r="CA12" s="170"/>
      <c r="CB12" s="170"/>
      <c r="CC12" s="170"/>
      <c r="CD12" s="170"/>
      <c r="CE12" s="171"/>
      <c r="CF12" s="169"/>
      <c r="CG12" s="170"/>
      <c r="CH12" s="170"/>
      <c r="CI12" s="170"/>
      <c r="CJ12" s="170"/>
      <c r="CK12" s="170"/>
      <c r="CL12" s="170"/>
      <c r="CM12" s="171"/>
      <c r="CN12" s="169"/>
      <c r="CO12" s="170"/>
      <c r="CP12" s="170"/>
      <c r="CQ12" s="170"/>
      <c r="CR12" s="170"/>
      <c r="CS12" s="170"/>
      <c r="CT12" s="170"/>
      <c r="CU12" s="173"/>
    </row>
    <row r="13" spans="1:99" s="3" customFormat="1" ht="12.75">
      <c r="A13" s="277" t="s">
        <v>158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/>
      <c r="R13" s="163" t="s">
        <v>79</v>
      </c>
      <c r="S13" s="163"/>
      <c r="T13" s="163"/>
      <c r="U13" s="164"/>
      <c r="V13" s="189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I13" s="151">
        <f>AZ13+CF13</f>
        <v>1012000</v>
      </c>
      <c r="AJ13" s="152"/>
      <c r="AK13" s="152"/>
      <c r="AL13" s="152"/>
      <c r="AM13" s="152"/>
      <c r="AN13" s="152"/>
      <c r="AO13" s="152"/>
      <c r="AP13" s="152"/>
      <c r="AQ13" s="153"/>
      <c r="AR13" s="247" t="s">
        <v>38</v>
      </c>
      <c r="AS13" s="248"/>
      <c r="AT13" s="248"/>
      <c r="AU13" s="248"/>
      <c r="AV13" s="248"/>
      <c r="AW13" s="248"/>
      <c r="AX13" s="248"/>
      <c r="AY13" s="249"/>
      <c r="AZ13" s="151">
        <v>0</v>
      </c>
      <c r="BA13" s="152"/>
      <c r="BB13" s="152"/>
      <c r="BC13" s="152"/>
      <c r="BD13" s="152"/>
      <c r="BE13" s="152"/>
      <c r="BF13" s="152"/>
      <c r="BG13" s="153"/>
      <c r="BH13" s="247" t="s">
        <v>38</v>
      </c>
      <c r="BI13" s="248"/>
      <c r="BJ13" s="248"/>
      <c r="BK13" s="248"/>
      <c r="BL13" s="248"/>
      <c r="BM13" s="248"/>
      <c r="BN13" s="248"/>
      <c r="BO13" s="249"/>
      <c r="BP13" s="247" t="s">
        <v>38</v>
      </c>
      <c r="BQ13" s="248"/>
      <c r="BR13" s="248"/>
      <c r="BS13" s="248"/>
      <c r="BT13" s="248"/>
      <c r="BU13" s="248"/>
      <c r="BV13" s="248"/>
      <c r="BW13" s="249"/>
      <c r="BX13" s="247" t="s">
        <v>38</v>
      </c>
      <c r="BY13" s="248"/>
      <c r="BZ13" s="248"/>
      <c r="CA13" s="248"/>
      <c r="CB13" s="248"/>
      <c r="CC13" s="248"/>
      <c r="CD13" s="248"/>
      <c r="CE13" s="249"/>
      <c r="CF13" s="151">
        <v>1012000</v>
      </c>
      <c r="CG13" s="152"/>
      <c r="CH13" s="152"/>
      <c r="CI13" s="152"/>
      <c r="CJ13" s="152"/>
      <c r="CK13" s="152"/>
      <c r="CL13" s="152"/>
      <c r="CM13" s="153"/>
      <c r="CN13" s="247" t="s">
        <v>38</v>
      </c>
      <c r="CO13" s="248"/>
      <c r="CP13" s="248"/>
      <c r="CQ13" s="248"/>
      <c r="CR13" s="248"/>
      <c r="CS13" s="248"/>
      <c r="CT13" s="248"/>
      <c r="CU13" s="253"/>
    </row>
    <row r="14" spans="1:99" s="3" customFormat="1" ht="12.75">
      <c r="A14" s="229" t="s">
        <v>80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78"/>
      <c r="S14" s="178"/>
      <c r="T14" s="178"/>
      <c r="U14" s="179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169"/>
      <c r="AJ14" s="170"/>
      <c r="AK14" s="170"/>
      <c r="AL14" s="170"/>
      <c r="AM14" s="170"/>
      <c r="AN14" s="170"/>
      <c r="AO14" s="170"/>
      <c r="AP14" s="170"/>
      <c r="AQ14" s="171"/>
      <c r="AR14" s="250"/>
      <c r="AS14" s="251"/>
      <c r="AT14" s="251"/>
      <c r="AU14" s="251"/>
      <c r="AV14" s="251"/>
      <c r="AW14" s="251"/>
      <c r="AX14" s="251"/>
      <c r="AY14" s="252"/>
      <c r="AZ14" s="169"/>
      <c r="BA14" s="170"/>
      <c r="BB14" s="170"/>
      <c r="BC14" s="170"/>
      <c r="BD14" s="170"/>
      <c r="BE14" s="170"/>
      <c r="BF14" s="170"/>
      <c r="BG14" s="171"/>
      <c r="BH14" s="250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2"/>
      <c r="BX14" s="250"/>
      <c r="BY14" s="251"/>
      <c r="BZ14" s="251"/>
      <c r="CA14" s="251"/>
      <c r="CB14" s="251"/>
      <c r="CC14" s="251"/>
      <c r="CD14" s="251"/>
      <c r="CE14" s="252"/>
      <c r="CF14" s="169"/>
      <c r="CG14" s="170"/>
      <c r="CH14" s="170"/>
      <c r="CI14" s="170"/>
      <c r="CJ14" s="170"/>
      <c r="CK14" s="170"/>
      <c r="CL14" s="170"/>
      <c r="CM14" s="171"/>
      <c r="CN14" s="250"/>
      <c r="CO14" s="251"/>
      <c r="CP14" s="251"/>
      <c r="CQ14" s="251"/>
      <c r="CR14" s="251"/>
      <c r="CS14" s="251"/>
      <c r="CT14" s="251"/>
      <c r="CU14" s="254"/>
    </row>
    <row r="15" spans="1:99" s="3" customFormat="1" ht="16.5" customHeight="1">
      <c r="A15" s="232" t="s">
        <v>197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163" t="s">
        <v>81</v>
      </c>
      <c r="S15" s="163"/>
      <c r="T15" s="163"/>
      <c r="U15" s="164"/>
      <c r="V15" s="198" t="s">
        <v>173</v>
      </c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  <c r="AI15" s="151">
        <f>SUM(AR15:BG15)+SUM(BX15:CU15)</f>
        <v>28403300</v>
      </c>
      <c r="AJ15" s="152"/>
      <c r="AK15" s="152"/>
      <c r="AL15" s="152"/>
      <c r="AM15" s="152"/>
      <c r="AN15" s="152"/>
      <c r="AO15" s="152"/>
      <c r="AP15" s="152"/>
      <c r="AQ15" s="153"/>
      <c r="AR15" s="151">
        <f>SUM(AR16:AY18)</f>
        <v>28403300</v>
      </c>
      <c r="AS15" s="152"/>
      <c r="AT15" s="152"/>
      <c r="AU15" s="152"/>
      <c r="AV15" s="152"/>
      <c r="AW15" s="152"/>
      <c r="AX15" s="152"/>
      <c r="AY15" s="153"/>
      <c r="AZ15" s="151">
        <f>SUM(AZ16:BG18)</f>
        <v>0</v>
      </c>
      <c r="BA15" s="152"/>
      <c r="BB15" s="152"/>
      <c r="BC15" s="152"/>
      <c r="BD15" s="152"/>
      <c r="BE15" s="152"/>
      <c r="BF15" s="152"/>
      <c r="BG15" s="153"/>
      <c r="BH15" s="247" t="s">
        <v>38</v>
      </c>
      <c r="BI15" s="248"/>
      <c r="BJ15" s="248"/>
      <c r="BK15" s="248"/>
      <c r="BL15" s="248"/>
      <c r="BM15" s="248"/>
      <c r="BN15" s="248"/>
      <c r="BO15" s="249"/>
      <c r="BP15" s="247" t="s">
        <v>38</v>
      </c>
      <c r="BQ15" s="248"/>
      <c r="BR15" s="248"/>
      <c r="BS15" s="248"/>
      <c r="BT15" s="248"/>
      <c r="BU15" s="248"/>
      <c r="BV15" s="248"/>
      <c r="BW15" s="249"/>
      <c r="BX15" s="151">
        <f>SUM(BX16:CE18)</f>
        <v>0</v>
      </c>
      <c r="BY15" s="152"/>
      <c r="BZ15" s="152"/>
      <c r="CA15" s="152"/>
      <c r="CB15" s="152"/>
      <c r="CC15" s="152"/>
      <c r="CD15" s="152"/>
      <c r="CE15" s="153"/>
      <c r="CF15" s="151">
        <v>0</v>
      </c>
      <c r="CG15" s="152"/>
      <c r="CH15" s="152"/>
      <c r="CI15" s="152"/>
      <c r="CJ15" s="152"/>
      <c r="CK15" s="152"/>
      <c r="CL15" s="152"/>
      <c r="CM15" s="153"/>
      <c r="CN15" s="151">
        <f>SUM(CN16:CU18)</f>
        <v>0</v>
      </c>
      <c r="CO15" s="152"/>
      <c r="CP15" s="152"/>
      <c r="CQ15" s="152"/>
      <c r="CR15" s="152"/>
      <c r="CS15" s="152"/>
      <c r="CT15" s="152"/>
      <c r="CU15" s="153"/>
    </row>
    <row r="16" spans="1:99" s="3" customFormat="1" ht="36.75" customHeight="1">
      <c r="A16" s="261" t="s">
        <v>187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163" t="s">
        <v>161</v>
      </c>
      <c r="S16" s="163"/>
      <c r="T16" s="163"/>
      <c r="U16" s="164"/>
      <c r="V16" s="198" t="s">
        <v>173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74">
        <f>SUM(AR16:BG16)+SUM(BX16:CU16)</f>
        <v>2368600</v>
      </c>
      <c r="AJ16" s="175"/>
      <c r="AK16" s="175"/>
      <c r="AL16" s="175"/>
      <c r="AM16" s="175"/>
      <c r="AN16" s="175"/>
      <c r="AO16" s="175"/>
      <c r="AP16" s="175"/>
      <c r="AQ16" s="176"/>
      <c r="AR16" s="151">
        <f>1948400+420200</f>
        <v>2368600</v>
      </c>
      <c r="AS16" s="152"/>
      <c r="AT16" s="152"/>
      <c r="AU16" s="152"/>
      <c r="AV16" s="152"/>
      <c r="AW16" s="152"/>
      <c r="AX16" s="152"/>
      <c r="AY16" s="153"/>
      <c r="AZ16" s="151">
        <v>0</v>
      </c>
      <c r="BA16" s="152"/>
      <c r="BB16" s="152"/>
      <c r="BC16" s="152"/>
      <c r="BD16" s="152"/>
      <c r="BE16" s="152"/>
      <c r="BF16" s="152"/>
      <c r="BG16" s="153"/>
      <c r="BH16" s="255" t="s">
        <v>38</v>
      </c>
      <c r="BI16" s="256"/>
      <c r="BJ16" s="256"/>
      <c r="BK16" s="256"/>
      <c r="BL16" s="256"/>
      <c r="BM16" s="256"/>
      <c r="BN16" s="256"/>
      <c r="BO16" s="257"/>
      <c r="BP16" s="255" t="s">
        <v>38</v>
      </c>
      <c r="BQ16" s="256"/>
      <c r="BR16" s="256"/>
      <c r="BS16" s="256"/>
      <c r="BT16" s="256"/>
      <c r="BU16" s="256"/>
      <c r="BV16" s="256"/>
      <c r="BW16" s="257"/>
      <c r="BX16" s="151">
        <v>0</v>
      </c>
      <c r="BY16" s="152"/>
      <c r="BZ16" s="152"/>
      <c r="CA16" s="152"/>
      <c r="CB16" s="152"/>
      <c r="CC16" s="152"/>
      <c r="CD16" s="152"/>
      <c r="CE16" s="153"/>
      <c r="CF16" s="151">
        <v>0</v>
      </c>
      <c r="CG16" s="152"/>
      <c r="CH16" s="152"/>
      <c r="CI16" s="152"/>
      <c r="CJ16" s="152"/>
      <c r="CK16" s="152"/>
      <c r="CL16" s="152"/>
      <c r="CM16" s="153"/>
      <c r="CN16" s="174">
        <v>0</v>
      </c>
      <c r="CO16" s="175"/>
      <c r="CP16" s="175"/>
      <c r="CQ16" s="175"/>
      <c r="CR16" s="175"/>
      <c r="CS16" s="175"/>
      <c r="CT16" s="175"/>
      <c r="CU16" s="177"/>
    </row>
    <row r="17" spans="1:99" s="3" customFormat="1" ht="24.75" customHeight="1">
      <c r="A17" s="261" t="s">
        <v>159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3"/>
      <c r="R17" s="184" t="s">
        <v>162</v>
      </c>
      <c r="S17" s="184"/>
      <c r="T17" s="184"/>
      <c r="U17" s="185"/>
      <c r="V17" s="198" t="s">
        <v>173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174">
        <f>SUM(AR17:BG17)+SUM(BX17:CU17)</f>
        <v>26034700</v>
      </c>
      <c r="AJ17" s="175"/>
      <c r="AK17" s="175"/>
      <c r="AL17" s="175"/>
      <c r="AM17" s="175"/>
      <c r="AN17" s="175"/>
      <c r="AO17" s="175"/>
      <c r="AP17" s="175"/>
      <c r="AQ17" s="176"/>
      <c r="AR17" s="174">
        <f>1001300+25033400</f>
        <v>26034700</v>
      </c>
      <c r="AS17" s="175"/>
      <c r="AT17" s="175"/>
      <c r="AU17" s="175"/>
      <c r="AV17" s="175"/>
      <c r="AW17" s="175"/>
      <c r="AX17" s="175"/>
      <c r="AY17" s="176"/>
      <c r="AZ17" s="174">
        <v>0</v>
      </c>
      <c r="BA17" s="175"/>
      <c r="BB17" s="175"/>
      <c r="BC17" s="175"/>
      <c r="BD17" s="175"/>
      <c r="BE17" s="175"/>
      <c r="BF17" s="175"/>
      <c r="BG17" s="176"/>
      <c r="BH17" s="255" t="s">
        <v>38</v>
      </c>
      <c r="BI17" s="256"/>
      <c r="BJ17" s="256"/>
      <c r="BK17" s="256"/>
      <c r="BL17" s="256"/>
      <c r="BM17" s="256"/>
      <c r="BN17" s="256"/>
      <c r="BO17" s="257"/>
      <c r="BP17" s="255" t="s">
        <v>38</v>
      </c>
      <c r="BQ17" s="256"/>
      <c r="BR17" s="256"/>
      <c r="BS17" s="256"/>
      <c r="BT17" s="256"/>
      <c r="BU17" s="256"/>
      <c r="BV17" s="256"/>
      <c r="BW17" s="257"/>
      <c r="BX17" s="174">
        <v>0</v>
      </c>
      <c r="BY17" s="175"/>
      <c r="BZ17" s="175"/>
      <c r="CA17" s="175"/>
      <c r="CB17" s="175"/>
      <c r="CC17" s="175"/>
      <c r="CD17" s="175"/>
      <c r="CE17" s="176"/>
      <c r="CF17" s="174">
        <v>0</v>
      </c>
      <c r="CG17" s="175"/>
      <c r="CH17" s="175"/>
      <c r="CI17" s="175"/>
      <c r="CJ17" s="175"/>
      <c r="CK17" s="175"/>
      <c r="CL17" s="175"/>
      <c r="CM17" s="176"/>
      <c r="CN17" s="174">
        <v>0</v>
      </c>
      <c r="CO17" s="175"/>
      <c r="CP17" s="175"/>
      <c r="CQ17" s="175"/>
      <c r="CR17" s="175"/>
      <c r="CS17" s="175"/>
      <c r="CT17" s="175"/>
      <c r="CU17" s="177"/>
    </row>
    <row r="18" spans="1:99" s="3" customFormat="1" ht="14.25" customHeight="1" hidden="1">
      <c r="A18" s="274" t="s">
        <v>160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198" t="s">
        <v>163</v>
      </c>
      <c r="S18" s="184"/>
      <c r="T18" s="184"/>
      <c r="U18" s="185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74">
        <f>SUM(AR18:BG18)+SUM(BX18:CU18)</f>
        <v>0</v>
      </c>
      <c r="AJ18" s="175"/>
      <c r="AK18" s="175"/>
      <c r="AL18" s="175"/>
      <c r="AM18" s="175"/>
      <c r="AN18" s="175"/>
      <c r="AO18" s="175"/>
      <c r="AP18" s="175"/>
      <c r="AQ18" s="176"/>
      <c r="AR18" s="174"/>
      <c r="AS18" s="175"/>
      <c r="AT18" s="175"/>
      <c r="AU18" s="175"/>
      <c r="AV18" s="175"/>
      <c r="AW18" s="175"/>
      <c r="AX18" s="175"/>
      <c r="AY18" s="176"/>
      <c r="AZ18" s="174"/>
      <c r="BA18" s="175"/>
      <c r="BB18" s="175"/>
      <c r="BC18" s="175"/>
      <c r="BD18" s="175"/>
      <c r="BE18" s="175"/>
      <c r="BF18" s="175"/>
      <c r="BG18" s="176"/>
      <c r="BH18" s="255" t="s">
        <v>38</v>
      </c>
      <c r="BI18" s="256"/>
      <c r="BJ18" s="256"/>
      <c r="BK18" s="256"/>
      <c r="BL18" s="256"/>
      <c r="BM18" s="256"/>
      <c r="BN18" s="256"/>
      <c r="BO18" s="257"/>
      <c r="BP18" s="255" t="s">
        <v>38</v>
      </c>
      <c r="BQ18" s="256"/>
      <c r="BR18" s="256"/>
      <c r="BS18" s="256"/>
      <c r="BT18" s="256"/>
      <c r="BU18" s="256"/>
      <c r="BV18" s="256"/>
      <c r="BW18" s="257"/>
      <c r="BX18" s="174">
        <v>0</v>
      </c>
      <c r="BY18" s="175"/>
      <c r="BZ18" s="175"/>
      <c r="CA18" s="175"/>
      <c r="CB18" s="175"/>
      <c r="CC18" s="175"/>
      <c r="CD18" s="175"/>
      <c r="CE18" s="176"/>
      <c r="CF18" s="174">
        <v>0</v>
      </c>
      <c r="CG18" s="175"/>
      <c r="CH18" s="175"/>
      <c r="CI18" s="175"/>
      <c r="CJ18" s="175"/>
      <c r="CK18" s="175"/>
      <c r="CL18" s="175"/>
      <c r="CM18" s="176"/>
      <c r="CN18" s="174">
        <v>0</v>
      </c>
      <c r="CO18" s="175"/>
      <c r="CP18" s="175"/>
      <c r="CQ18" s="175"/>
      <c r="CR18" s="175"/>
      <c r="CS18" s="175"/>
      <c r="CT18" s="175"/>
      <c r="CU18" s="177"/>
    </row>
    <row r="19" spans="1:99" s="3" customFormat="1" ht="12.75" hidden="1">
      <c r="A19" s="160" t="s">
        <v>82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163" t="s">
        <v>83</v>
      </c>
      <c r="S19" s="163"/>
      <c r="T19" s="163"/>
      <c r="U19" s="164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151"/>
      <c r="AJ19" s="152"/>
      <c r="AK19" s="152"/>
      <c r="AL19" s="152"/>
      <c r="AM19" s="152"/>
      <c r="AN19" s="152"/>
      <c r="AO19" s="152"/>
      <c r="AP19" s="152"/>
      <c r="AQ19" s="153"/>
      <c r="AR19" s="247" t="s">
        <v>38</v>
      </c>
      <c r="AS19" s="248"/>
      <c r="AT19" s="248"/>
      <c r="AU19" s="248"/>
      <c r="AV19" s="248"/>
      <c r="AW19" s="248"/>
      <c r="AX19" s="248"/>
      <c r="AY19" s="249"/>
      <c r="AZ19" s="151"/>
      <c r="BA19" s="152"/>
      <c r="BB19" s="152"/>
      <c r="BC19" s="152"/>
      <c r="BD19" s="152"/>
      <c r="BE19" s="152"/>
      <c r="BF19" s="152"/>
      <c r="BG19" s="153"/>
      <c r="BH19" s="247" t="s">
        <v>38</v>
      </c>
      <c r="BI19" s="248"/>
      <c r="BJ19" s="248"/>
      <c r="BK19" s="248"/>
      <c r="BL19" s="248"/>
      <c r="BM19" s="248"/>
      <c r="BN19" s="248"/>
      <c r="BO19" s="249"/>
      <c r="BP19" s="247" t="s">
        <v>38</v>
      </c>
      <c r="BQ19" s="248"/>
      <c r="BR19" s="248"/>
      <c r="BS19" s="248"/>
      <c r="BT19" s="248"/>
      <c r="BU19" s="248"/>
      <c r="BV19" s="248"/>
      <c r="BW19" s="249"/>
      <c r="BX19" s="247" t="s">
        <v>38</v>
      </c>
      <c r="BY19" s="248"/>
      <c r="BZ19" s="248"/>
      <c r="CA19" s="248"/>
      <c r="CB19" s="248"/>
      <c r="CC19" s="248"/>
      <c r="CD19" s="248"/>
      <c r="CE19" s="249"/>
      <c r="CF19" s="151"/>
      <c r="CG19" s="152"/>
      <c r="CH19" s="152"/>
      <c r="CI19" s="152"/>
      <c r="CJ19" s="152"/>
      <c r="CK19" s="152"/>
      <c r="CL19" s="152"/>
      <c r="CM19" s="153"/>
      <c r="CN19" s="247" t="s">
        <v>38</v>
      </c>
      <c r="CO19" s="248"/>
      <c r="CP19" s="248"/>
      <c r="CQ19" s="248"/>
      <c r="CR19" s="248"/>
      <c r="CS19" s="248"/>
      <c r="CT19" s="248"/>
      <c r="CU19" s="253"/>
    </row>
    <row r="20" spans="1:99" s="3" customFormat="1" ht="12.75" hidden="1">
      <c r="A20" s="268" t="s">
        <v>84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235"/>
      <c r="S20" s="235"/>
      <c r="T20" s="235"/>
      <c r="U20" s="236"/>
      <c r="V20" s="271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  <c r="AI20" s="222"/>
      <c r="AJ20" s="223"/>
      <c r="AK20" s="223"/>
      <c r="AL20" s="223"/>
      <c r="AM20" s="223"/>
      <c r="AN20" s="223"/>
      <c r="AO20" s="223"/>
      <c r="AP20" s="223"/>
      <c r="AQ20" s="224"/>
      <c r="AR20" s="264"/>
      <c r="AS20" s="265"/>
      <c r="AT20" s="265"/>
      <c r="AU20" s="265"/>
      <c r="AV20" s="265"/>
      <c r="AW20" s="265"/>
      <c r="AX20" s="265"/>
      <c r="AY20" s="266"/>
      <c r="AZ20" s="222"/>
      <c r="BA20" s="223"/>
      <c r="BB20" s="223"/>
      <c r="BC20" s="223"/>
      <c r="BD20" s="223"/>
      <c r="BE20" s="223"/>
      <c r="BF20" s="223"/>
      <c r="BG20" s="224"/>
      <c r="BH20" s="264"/>
      <c r="BI20" s="265"/>
      <c r="BJ20" s="265"/>
      <c r="BK20" s="265"/>
      <c r="BL20" s="265"/>
      <c r="BM20" s="265"/>
      <c r="BN20" s="265"/>
      <c r="BO20" s="266"/>
      <c r="BP20" s="264"/>
      <c r="BQ20" s="265"/>
      <c r="BR20" s="265"/>
      <c r="BS20" s="265"/>
      <c r="BT20" s="265"/>
      <c r="BU20" s="265"/>
      <c r="BV20" s="265"/>
      <c r="BW20" s="266"/>
      <c r="BX20" s="264"/>
      <c r="BY20" s="265"/>
      <c r="BZ20" s="265"/>
      <c r="CA20" s="265"/>
      <c r="CB20" s="265"/>
      <c r="CC20" s="265"/>
      <c r="CD20" s="265"/>
      <c r="CE20" s="266"/>
      <c r="CF20" s="222"/>
      <c r="CG20" s="223"/>
      <c r="CH20" s="223"/>
      <c r="CI20" s="223"/>
      <c r="CJ20" s="223"/>
      <c r="CK20" s="223"/>
      <c r="CL20" s="223"/>
      <c r="CM20" s="224"/>
      <c r="CN20" s="264"/>
      <c r="CO20" s="265"/>
      <c r="CP20" s="265"/>
      <c r="CQ20" s="265"/>
      <c r="CR20" s="265"/>
      <c r="CS20" s="265"/>
      <c r="CT20" s="265"/>
      <c r="CU20" s="267"/>
    </row>
    <row r="21" spans="1:99" s="3" customFormat="1" ht="12.75" hidden="1">
      <c r="A21" s="157" t="s">
        <v>85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R21" s="178"/>
      <c r="S21" s="178"/>
      <c r="T21" s="178"/>
      <c r="U21" s="179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169"/>
      <c r="AJ21" s="170"/>
      <c r="AK21" s="170"/>
      <c r="AL21" s="170"/>
      <c r="AM21" s="170"/>
      <c r="AN21" s="170"/>
      <c r="AO21" s="170"/>
      <c r="AP21" s="170"/>
      <c r="AQ21" s="171"/>
      <c r="AR21" s="250"/>
      <c r="AS21" s="251"/>
      <c r="AT21" s="251"/>
      <c r="AU21" s="251"/>
      <c r="AV21" s="251"/>
      <c r="AW21" s="251"/>
      <c r="AX21" s="251"/>
      <c r="AY21" s="252"/>
      <c r="AZ21" s="169"/>
      <c r="BA21" s="170"/>
      <c r="BB21" s="170"/>
      <c r="BC21" s="170"/>
      <c r="BD21" s="170"/>
      <c r="BE21" s="170"/>
      <c r="BF21" s="170"/>
      <c r="BG21" s="171"/>
      <c r="BH21" s="250"/>
      <c r="BI21" s="251"/>
      <c r="BJ21" s="251"/>
      <c r="BK21" s="251"/>
      <c r="BL21" s="251"/>
      <c r="BM21" s="251"/>
      <c r="BN21" s="251"/>
      <c r="BO21" s="252"/>
      <c r="BP21" s="250"/>
      <c r="BQ21" s="251"/>
      <c r="BR21" s="251"/>
      <c r="BS21" s="251"/>
      <c r="BT21" s="251"/>
      <c r="BU21" s="251"/>
      <c r="BV21" s="251"/>
      <c r="BW21" s="252"/>
      <c r="BX21" s="250"/>
      <c r="BY21" s="251"/>
      <c r="BZ21" s="251"/>
      <c r="CA21" s="251"/>
      <c r="CB21" s="251"/>
      <c r="CC21" s="251"/>
      <c r="CD21" s="251"/>
      <c r="CE21" s="252"/>
      <c r="CF21" s="169"/>
      <c r="CG21" s="170"/>
      <c r="CH21" s="170"/>
      <c r="CI21" s="170"/>
      <c r="CJ21" s="170"/>
      <c r="CK21" s="170"/>
      <c r="CL21" s="170"/>
      <c r="CM21" s="171"/>
      <c r="CN21" s="250"/>
      <c r="CO21" s="251"/>
      <c r="CP21" s="251"/>
      <c r="CQ21" s="251"/>
      <c r="CR21" s="251"/>
      <c r="CS21" s="251"/>
      <c r="CT21" s="251"/>
      <c r="CU21" s="254"/>
    </row>
    <row r="22" spans="1:99" s="3" customFormat="1" ht="12.75" hidden="1">
      <c r="A22" s="160" t="s">
        <v>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  <c r="R22" s="163" t="s">
        <v>87</v>
      </c>
      <c r="S22" s="163"/>
      <c r="T22" s="163"/>
      <c r="U22" s="164"/>
      <c r="V22" s="189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1"/>
      <c r="AI22" s="151"/>
      <c r="AJ22" s="152"/>
      <c r="AK22" s="152"/>
      <c r="AL22" s="152"/>
      <c r="AM22" s="152"/>
      <c r="AN22" s="152"/>
      <c r="AO22" s="152"/>
      <c r="AP22" s="152"/>
      <c r="AQ22" s="153"/>
      <c r="AR22" s="247" t="s">
        <v>38</v>
      </c>
      <c r="AS22" s="248"/>
      <c r="AT22" s="248"/>
      <c r="AU22" s="248"/>
      <c r="AV22" s="248"/>
      <c r="AW22" s="248"/>
      <c r="AX22" s="248"/>
      <c r="AY22" s="249"/>
      <c r="AZ22" s="151"/>
      <c r="BA22" s="152"/>
      <c r="BB22" s="152"/>
      <c r="BC22" s="152"/>
      <c r="BD22" s="152"/>
      <c r="BE22" s="152"/>
      <c r="BF22" s="152"/>
      <c r="BG22" s="153"/>
      <c r="BH22" s="247" t="s">
        <v>38</v>
      </c>
      <c r="BI22" s="248"/>
      <c r="BJ22" s="248"/>
      <c r="BK22" s="248"/>
      <c r="BL22" s="248"/>
      <c r="BM22" s="248"/>
      <c r="BN22" s="248"/>
      <c r="BO22" s="249"/>
      <c r="BP22" s="247" t="s">
        <v>38</v>
      </c>
      <c r="BQ22" s="248"/>
      <c r="BR22" s="248"/>
      <c r="BS22" s="248"/>
      <c r="BT22" s="248"/>
      <c r="BU22" s="248"/>
      <c r="BV22" s="248"/>
      <c r="BW22" s="249"/>
      <c r="BX22" s="247" t="s">
        <v>38</v>
      </c>
      <c r="BY22" s="248"/>
      <c r="BZ22" s="248"/>
      <c r="CA22" s="248"/>
      <c r="CB22" s="248"/>
      <c r="CC22" s="248"/>
      <c r="CD22" s="248"/>
      <c r="CE22" s="249"/>
      <c r="CF22" s="151"/>
      <c r="CG22" s="152"/>
      <c r="CH22" s="152"/>
      <c r="CI22" s="152"/>
      <c r="CJ22" s="152"/>
      <c r="CK22" s="152"/>
      <c r="CL22" s="152"/>
      <c r="CM22" s="153"/>
      <c r="CN22" s="247" t="s">
        <v>38</v>
      </c>
      <c r="CO22" s="248"/>
      <c r="CP22" s="248"/>
      <c r="CQ22" s="248"/>
      <c r="CR22" s="248"/>
      <c r="CS22" s="248"/>
      <c r="CT22" s="248"/>
      <c r="CU22" s="253"/>
    </row>
    <row r="23" spans="1:99" s="3" customFormat="1" ht="12.75" hidden="1">
      <c r="A23" s="268" t="s">
        <v>88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35"/>
      <c r="S23" s="235"/>
      <c r="T23" s="235"/>
      <c r="U23" s="236"/>
      <c r="V23" s="271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222"/>
      <c r="AJ23" s="223"/>
      <c r="AK23" s="223"/>
      <c r="AL23" s="223"/>
      <c r="AM23" s="223"/>
      <c r="AN23" s="223"/>
      <c r="AO23" s="223"/>
      <c r="AP23" s="223"/>
      <c r="AQ23" s="224"/>
      <c r="AR23" s="264"/>
      <c r="AS23" s="265"/>
      <c r="AT23" s="265"/>
      <c r="AU23" s="265"/>
      <c r="AV23" s="265"/>
      <c r="AW23" s="265"/>
      <c r="AX23" s="265"/>
      <c r="AY23" s="266"/>
      <c r="AZ23" s="222"/>
      <c r="BA23" s="223"/>
      <c r="BB23" s="223"/>
      <c r="BC23" s="223"/>
      <c r="BD23" s="223"/>
      <c r="BE23" s="223"/>
      <c r="BF23" s="223"/>
      <c r="BG23" s="224"/>
      <c r="BH23" s="264"/>
      <c r="BI23" s="265"/>
      <c r="BJ23" s="265"/>
      <c r="BK23" s="265"/>
      <c r="BL23" s="265"/>
      <c r="BM23" s="265"/>
      <c r="BN23" s="265"/>
      <c r="BO23" s="266"/>
      <c r="BP23" s="264"/>
      <c r="BQ23" s="265"/>
      <c r="BR23" s="265"/>
      <c r="BS23" s="265"/>
      <c r="BT23" s="265"/>
      <c r="BU23" s="265"/>
      <c r="BV23" s="265"/>
      <c r="BW23" s="266"/>
      <c r="BX23" s="264"/>
      <c r="BY23" s="265"/>
      <c r="BZ23" s="265"/>
      <c r="CA23" s="265"/>
      <c r="CB23" s="265"/>
      <c r="CC23" s="265"/>
      <c r="CD23" s="265"/>
      <c r="CE23" s="266"/>
      <c r="CF23" s="222"/>
      <c r="CG23" s="223"/>
      <c r="CH23" s="223"/>
      <c r="CI23" s="223"/>
      <c r="CJ23" s="223"/>
      <c r="CK23" s="223"/>
      <c r="CL23" s="223"/>
      <c r="CM23" s="224"/>
      <c r="CN23" s="264"/>
      <c r="CO23" s="265"/>
      <c r="CP23" s="265"/>
      <c r="CQ23" s="265"/>
      <c r="CR23" s="265"/>
      <c r="CS23" s="265"/>
      <c r="CT23" s="265"/>
      <c r="CU23" s="267"/>
    </row>
    <row r="24" spans="1:99" s="3" customFormat="1" ht="12.75" hidden="1">
      <c r="A24" s="268" t="s">
        <v>89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235"/>
      <c r="S24" s="235"/>
      <c r="T24" s="235"/>
      <c r="U24" s="236"/>
      <c r="V24" s="271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222"/>
      <c r="AJ24" s="223"/>
      <c r="AK24" s="223"/>
      <c r="AL24" s="223"/>
      <c r="AM24" s="223"/>
      <c r="AN24" s="223"/>
      <c r="AO24" s="223"/>
      <c r="AP24" s="223"/>
      <c r="AQ24" s="224"/>
      <c r="AR24" s="264"/>
      <c r="AS24" s="265"/>
      <c r="AT24" s="265"/>
      <c r="AU24" s="265"/>
      <c r="AV24" s="265"/>
      <c r="AW24" s="265"/>
      <c r="AX24" s="265"/>
      <c r="AY24" s="266"/>
      <c r="AZ24" s="222"/>
      <c r="BA24" s="223"/>
      <c r="BB24" s="223"/>
      <c r="BC24" s="223"/>
      <c r="BD24" s="223"/>
      <c r="BE24" s="223"/>
      <c r="BF24" s="223"/>
      <c r="BG24" s="224"/>
      <c r="BH24" s="264"/>
      <c r="BI24" s="265"/>
      <c r="BJ24" s="265"/>
      <c r="BK24" s="265"/>
      <c r="BL24" s="265"/>
      <c r="BM24" s="265"/>
      <c r="BN24" s="265"/>
      <c r="BO24" s="266"/>
      <c r="BP24" s="264"/>
      <c r="BQ24" s="265"/>
      <c r="BR24" s="265"/>
      <c r="BS24" s="265"/>
      <c r="BT24" s="265"/>
      <c r="BU24" s="265"/>
      <c r="BV24" s="265"/>
      <c r="BW24" s="266"/>
      <c r="BX24" s="264"/>
      <c r="BY24" s="265"/>
      <c r="BZ24" s="265"/>
      <c r="CA24" s="265"/>
      <c r="CB24" s="265"/>
      <c r="CC24" s="265"/>
      <c r="CD24" s="265"/>
      <c r="CE24" s="266"/>
      <c r="CF24" s="222"/>
      <c r="CG24" s="223"/>
      <c r="CH24" s="223"/>
      <c r="CI24" s="223"/>
      <c r="CJ24" s="223"/>
      <c r="CK24" s="223"/>
      <c r="CL24" s="223"/>
      <c r="CM24" s="224"/>
      <c r="CN24" s="264"/>
      <c r="CO24" s="265"/>
      <c r="CP24" s="265"/>
      <c r="CQ24" s="265"/>
      <c r="CR24" s="265"/>
      <c r="CS24" s="265"/>
      <c r="CT24" s="265"/>
      <c r="CU24" s="267"/>
    </row>
    <row r="25" spans="1:99" s="3" customFormat="1" ht="12.75" hidden="1">
      <c r="A25" s="268" t="s">
        <v>90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35"/>
      <c r="S25" s="235"/>
      <c r="T25" s="235"/>
      <c r="U25" s="236"/>
      <c r="V25" s="271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222"/>
      <c r="AJ25" s="223"/>
      <c r="AK25" s="223"/>
      <c r="AL25" s="223"/>
      <c r="AM25" s="223"/>
      <c r="AN25" s="223"/>
      <c r="AO25" s="223"/>
      <c r="AP25" s="223"/>
      <c r="AQ25" s="224"/>
      <c r="AR25" s="264"/>
      <c r="AS25" s="265"/>
      <c r="AT25" s="265"/>
      <c r="AU25" s="265"/>
      <c r="AV25" s="265"/>
      <c r="AW25" s="265"/>
      <c r="AX25" s="265"/>
      <c r="AY25" s="266"/>
      <c r="AZ25" s="222"/>
      <c r="BA25" s="223"/>
      <c r="BB25" s="223"/>
      <c r="BC25" s="223"/>
      <c r="BD25" s="223"/>
      <c r="BE25" s="223"/>
      <c r="BF25" s="223"/>
      <c r="BG25" s="224"/>
      <c r="BH25" s="264"/>
      <c r="BI25" s="265"/>
      <c r="BJ25" s="265"/>
      <c r="BK25" s="265"/>
      <c r="BL25" s="265"/>
      <c r="BM25" s="265"/>
      <c r="BN25" s="265"/>
      <c r="BO25" s="266"/>
      <c r="BP25" s="264"/>
      <c r="BQ25" s="265"/>
      <c r="BR25" s="265"/>
      <c r="BS25" s="265"/>
      <c r="BT25" s="265"/>
      <c r="BU25" s="265"/>
      <c r="BV25" s="265"/>
      <c r="BW25" s="266"/>
      <c r="BX25" s="264"/>
      <c r="BY25" s="265"/>
      <c r="BZ25" s="265"/>
      <c r="CA25" s="265"/>
      <c r="CB25" s="265"/>
      <c r="CC25" s="265"/>
      <c r="CD25" s="265"/>
      <c r="CE25" s="266"/>
      <c r="CF25" s="222"/>
      <c r="CG25" s="223"/>
      <c r="CH25" s="223"/>
      <c r="CI25" s="223"/>
      <c r="CJ25" s="223"/>
      <c r="CK25" s="223"/>
      <c r="CL25" s="223"/>
      <c r="CM25" s="224"/>
      <c r="CN25" s="264"/>
      <c r="CO25" s="265"/>
      <c r="CP25" s="265"/>
      <c r="CQ25" s="265"/>
      <c r="CR25" s="265"/>
      <c r="CS25" s="265"/>
      <c r="CT25" s="265"/>
      <c r="CU25" s="267"/>
    </row>
    <row r="26" spans="1:99" s="3" customFormat="1" ht="12.75" hidden="1">
      <c r="A26" s="157" t="s">
        <v>91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78"/>
      <c r="S26" s="178"/>
      <c r="T26" s="178"/>
      <c r="U26" s="179"/>
      <c r="V26" s="192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4"/>
      <c r="AI26" s="169"/>
      <c r="AJ26" s="170"/>
      <c r="AK26" s="170"/>
      <c r="AL26" s="170"/>
      <c r="AM26" s="170"/>
      <c r="AN26" s="170"/>
      <c r="AO26" s="170"/>
      <c r="AP26" s="170"/>
      <c r="AQ26" s="171"/>
      <c r="AR26" s="250"/>
      <c r="AS26" s="251"/>
      <c r="AT26" s="251"/>
      <c r="AU26" s="251"/>
      <c r="AV26" s="251"/>
      <c r="AW26" s="251"/>
      <c r="AX26" s="251"/>
      <c r="AY26" s="252"/>
      <c r="AZ26" s="169"/>
      <c r="BA26" s="170"/>
      <c r="BB26" s="170"/>
      <c r="BC26" s="170"/>
      <c r="BD26" s="170"/>
      <c r="BE26" s="170"/>
      <c r="BF26" s="170"/>
      <c r="BG26" s="171"/>
      <c r="BH26" s="250"/>
      <c r="BI26" s="251"/>
      <c r="BJ26" s="251"/>
      <c r="BK26" s="251"/>
      <c r="BL26" s="251"/>
      <c r="BM26" s="251"/>
      <c r="BN26" s="251"/>
      <c r="BO26" s="252"/>
      <c r="BP26" s="250"/>
      <c r="BQ26" s="251"/>
      <c r="BR26" s="251"/>
      <c r="BS26" s="251"/>
      <c r="BT26" s="251"/>
      <c r="BU26" s="251"/>
      <c r="BV26" s="251"/>
      <c r="BW26" s="252"/>
      <c r="BX26" s="250"/>
      <c r="BY26" s="251"/>
      <c r="BZ26" s="251"/>
      <c r="CA26" s="251"/>
      <c r="CB26" s="251"/>
      <c r="CC26" s="251"/>
      <c r="CD26" s="251"/>
      <c r="CE26" s="252"/>
      <c r="CF26" s="169"/>
      <c r="CG26" s="170"/>
      <c r="CH26" s="170"/>
      <c r="CI26" s="170"/>
      <c r="CJ26" s="170"/>
      <c r="CK26" s="170"/>
      <c r="CL26" s="170"/>
      <c r="CM26" s="171"/>
      <c r="CN26" s="250"/>
      <c r="CO26" s="251"/>
      <c r="CP26" s="251"/>
      <c r="CQ26" s="251"/>
      <c r="CR26" s="251"/>
      <c r="CS26" s="251"/>
      <c r="CT26" s="251"/>
      <c r="CU26" s="254"/>
    </row>
    <row r="27" spans="1:99" s="3" customFormat="1" ht="12.75">
      <c r="A27" s="160" t="s">
        <v>183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3" t="s">
        <v>92</v>
      </c>
      <c r="S27" s="163"/>
      <c r="T27" s="163"/>
      <c r="U27" s="164"/>
      <c r="V27" s="189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1"/>
      <c r="AI27" s="151">
        <f>SUM(AI29:AQ35)</f>
        <v>275900</v>
      </c>
      <c r="AJ27" s="152"/>
      <c r="AK27" s="152"/>
      <c r="AL27" s="152"/>
      <c r="AM27" s="152"/>
      <c r="AN27" s="152"/>
      <c r="AO27" s="152"/>
      <c r="AP27" s="152"/>
      <c r="AQ27" s="153"/>
      <c r="AR27" s="247" t="s">
        <v>38</v>
      </c>
      <c r="AS27" s="248"/>
      <c r="AT27" s="248"/>
      <c r="AU27" s="248"/>
      <c r="AV27" s="248"/>
      <c r="AW27" s="248"/>
      <c r="AX27" s="248"/>
      <c r="AY27" s="249"/>
      <c r="AZ27" s="151"/>
      <c r="BA27" s="152"/>
      <c r="BB27" s="152"/>
      <c r="BC27" s="152"/>
      <c r="BD27" s="152"/>
      <c r="BE27" s="152"/>
      <c r="BF27" s="152"/>
      <c r="BG27" s="153"/>
      <c r="BH27" s="151">
        <f>SUM(BH29:BO35)</f>
        <v>275900</v>
      </c>
      <c r="BI27" s="152"/>
      <c r="BJ27" s="152"/>
      <c r="BK27" s="152"/>
      <c r="BL27" s="152"/>
      <c r="BM27" s="152"/>
      <c r="BN27" s="152"/>
      <c r="BO27" s="153"/>
      <c r="BP27" s="151"/>
      <c r="BQ27" s="152"/>
      <c r="BR27" s="152"/>
      <c r="BS27" s="152"/>
      <c r="BT27" s="152"/>
      <c r="BU27" s="152"/>
      <c r="BV27" s="152"/>
      <c r="BW27" s="153"/>
      <c r="BX27" s="247" t="s">
        <v>38</v>
      </c>
      <c r="BY27" s="248"/>
      <c r="BZ27" s="248"/>
      <c r="CA27" s="248"/>
      <c r="CB27" s="248"/>
      <c r="CC27" s="248"/>
      <c r="CD27" s="248"/>
      <c r="CE27" s="249"/>
      <c r="CF27" s="247" t="s">
        <v>38</v>
      </c>
      <c r="CG27" s="248"/>
      <c r="CH27" s="248"/>
      <c r="CI27" s="248"/>
      <c r="CJ27" s="248"/>
      <c r="CK27" s="248"/>
      <c r="CL27" s="248"/>
      <c r="CM27" s="249"/>
      <c r="CN27" s="247" t="s">
        <v>38</v>
      </c>
      <c r="CO27" s="248"/>
      <c r="CP27" s="248"/>
      <c r="CQ27" s="248"/>
      <c r="CR27" s="248"/>
      <c r="CS27" s="248"/>
      <c r="CT27" s="248"/>
      <c r="CU27" s="253"/>
    </row>
    <row r="28" spans="1:99" s="3" customFormat="1" ht="12.75">
      <c r="A28" s="157" t="s">
        <v>184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78"/>
      <c r="S28" s="178"/>
      <c r="T28" s="178"/>
      <c r="U28" s="179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4"/>
      <c r="AI28" s="169"/>
      <c r="AJ28" s="170"/>
      <c r="AK28" s="170"/>
      <c r="AL28" s="170"/>
      <c r="AM28" s="170"/>
      <c r="AN28" s="170"/>
      <c r="AO28" s="170"/>
      <c r="AP28" s="170"/>
      <c r="AQ28" s="171"/>
      <c r="AR28" s="250"/>
      <c r="AS28" s="251"/>
      <c r="AT28" s="251"/>
      <c r="AU28" s="251"/>
      <c r="AV28" s="251"/>
      <c r="AW28" s="251"/>
      <c r="AX28" s="251"/>
      <c r="AY28" s="252"/>
      <c r="AZ28" s="169"/>
      <c r="BA28" s="170"/>
      <c r="BB28" s="170"/>
      <c r="BC28" s="170"/>
      <c r="BD28" s="170"/>
      <c r="BE28" s="170"/>
      <c r="BF28" s="170"/>
      <c r="BG28" s="171"/>
      <c r="BH28" s="169"/>
      <c r="BI28" s="170"/>
      <c r="BJ28" s="170"/>
      <c r="BK28" s="170"/>
      <c r="BL28" s="170"/>
      <c r="BM28" s="170"/>
      <c r="BN28" s="170"/>
      <c r="BO28" s="171"/>
      <c r="BP28" s="169"/>
      <c r="BQ28" s="170"/>
      <c r="BR28" s="170"/>
      <c r="BS28" s="170"/>
      <c r="BT28" s="170"/>
      <c r="BU28" s="170"/>
      <c r="BV28" s="170"/>
      <c r="BW28" s="171"/>
      <c r="BX28" s="250"/>
      <c r="BY28" s="251"/>
      <c r="BZ28" s="251"/>
      <c r="CA28" s="251"/>
      <c r="CB28" s="251"/>
      <c r="CC28" s="251"/>
      <c r="CD28" s="251"/>
      <c r="CE28" s="252"/>
      <c r="CF28" s="250"/>
      <c r="CG28" s="251"/>
      <c r="CH28" s="251"/>
      <c r="CI28" s="251"/>
      <c r="CJ28" s="251"/>
      <c r="CK28" s="251"/>
      <c r="CL28" s="251"/>
      <c r="CM28" s="252"/>
      <c r="CN28" s="250"/>
      <c r="CO28" s="251"/>
      <c r="CP28" s="251"/>
      <c r="CQ28" s="251"/>
      <c r="CR28" s="251"/>
      <c r="CS28" s="251"/>
      <c r="CT28" s="251"/>
      <c r="CU28" s="254"/>
    </row>
    <row r="29" spans="1:99" s="3" customFormat="1" ht="38.25" customHeight="1">
      <c r="A29" s="261" t="s">
        <v>178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  <c r="R29" s="184" t="s">
        <v>164</v>
      </c>
      <c r="S29" s="184"/>
      <c r="T29" s="184"/>
      <c r="U29" s="185"/>
      <c r="V29" s="198" t="s">
        <v>179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74">
        <f>BH29</f>
        <v>275900</v>
      </c>
      <c r="AJ29" s="175"/>
      <c r="AK29" s="175"/>
      <c r="AL29" s="175"/>
      <c r="AM29" s="175"/>
      <c r="AN29" s="175"/>
      <c r="AO29" s="175"/>
      <c r="AP29" s="175"/>
      <c r="AQ29" s="176"/>
      <c r="AR29" s="255" t="s">
        <v>38</v>
      </c>
      <c r="AS29" s="256"/>
      <c r="AT29" s="256"/>
      <c r="AU29" s="256"/>
      <c r="AV29" s="256"/>
      <c r="AW29" s="256"/>
      <c r="AX29" s="256"/>
      <c r="AY29" s="257"/>
      <c r="AZ29" s="174"/>
      <c r="BA29" s="175"/>
      <c r="BB29" s="175"/>
      <c r="BC29" s="175"/>
      <c r="BD29" s="175"/>
      <c r="BE29" s="175"/>
      <c r="BF29" s="175"/>
      <c r="BG29" s="176"/>
      <c r="BH29" s="174">
        <v>275900</v>
      </c>
      <c r="BI29" s="175"/>
      <c r="BJ29" s="175"/>
      <c r="BK29" s="175"/>
      <c r="BL29" s="175"/>
      <c r="BM29" s="175"/>
      <c r="BN29" s="175"/>
      <c r="BO29" s="176"/>
      <c r="BP29" s="255"/>
      <c r="BQ29" s="256"/>
      <c r="BR29" s="256"/>
      <c r="BS29" s="256"/>
      <c r="BT29" s="256"/>
      <c r="BU29" s="256"/>
      <c r="BV29" s="256"/>
      <c r="BW29" s="257"/>
      <c r="BX29" s="255" t="s">
        <v>38</v>
      </c>
      <c r="BY29" s="256"/>
      <c r="BZ29" s="256"/>
      <c r="CA29" s="256"/>
      <c r="CB29" s="256"/>
      <c r="CC29" s="256"/>
      <c r="CD29" s="256"/>
      <c r="CE29" s="257"/>
      <c r="CF29" s="255" t="s">
        <v>38</v>
      </c>
      <c r="CG29" s="256"/>
      <c r="CH29" s="256"/>
      <c r="CI29" s="256"/>
      <c r="CJ29" s="256"/>
      <c r="CK29" s="256"/>
      <c r="CL29" s="256"/>
      <c r="CM29" s="257"/>
      <c r="CN29" s="255" t="s">
        <v>38</v>
      </c>
      <c r="CO29" s="256"/>
      <c r="CP29" s="256"/>
      <c r="CQ29" s="256"/>
      <c r="CR29" s="256"/>
      <c r="CS29" s="256"/>
      <c r="CT29" s="256"/>
      <c r="CU29" s="257"/>
    </row>
    <row r="30" spans="1:99" s="3" customFormat="1" ht="23.25" customHeight="1" hidden="1">
      <c r="A30" s="261" t="s">
        <v>172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3"/>
      <c r="R30" s="184" t="s">
        <v>164</v>
      </c>
      <c r="S30" s="184"/>
      <c r="T30" s="184"/>
      <c r="U30" s="185"/>
      <c r="V30" s="198" t="s">
        <v>180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74">
        <f aca="true" t="shared" si="0" ref="AI30:AI35">BH30</f>
        <v>0</v>
      </c>
      <c r="AJ30" s="175"/>
      <c r="AK30" s="175"/>
      <c r="AL30" s="175"/>
      <c r="AM30" s="175"/>
      <c r="AN30" s="175"/>
      <c r="AO30" s="175"/>
      <c r="AP30" s="175"/>
      <c r="AQ30" s="176"/>
      <c r="AR30" s="255" t="s">
        <v>38</v>
      </c>
      <c r="AS30" s="256"/>
      <c r="AT30" s="256"/>
      <c r="AU30" s="256"/>
      <c r="AV30" s="256"/>
      <c r="AW30" s="256"/>
      <c r="AX30" s="256"/>
      <c r="AY30" s="257"/>
      <c r="AZ30" s="174"/>
      <c r="BA30" s="175"/>
      <c r="BB30" s="175"/>
      <c r="BC30" s="175"/>
      <c r="BD30" s="175"/>
      <c r="BE30" s="175"/>
      <c r="BF30" s="175"/>
      <c r="BG30" s="176"/>
      <c r="BH30" s="174">
        <v>0</v>
      </c>
      <c r="BI30" s="175"/>
      <c r="BJ30" s="175"/>
      <c r="BK30" s="175"/>
      <c r="BL30" s="175"/>
      <c r="BM30" s="175"/>
      <c r="BN30" s="175"/>
      <c r="BO30" s="176"/>
      <c r="BP30" s="255"/>
      <c r="BQ30" s="256"/>
      <c r="BR30" s="256"/>
      <c r="BS30" s="256"/>
      <c r="BT30" s="256"/>
      <c r="BU30" s="256"/>
      <c r="BV30" s="256"/>
      <c r="BW30" s="257"/>
      <c r="BX30" s="255" t="s">
        <v>38</v>
      </c>
      <c r="BY30" s="256"/>
      <c r="BZ30" s="256"/>
      <c r="CA30" s="256"/>
      <c r="CB30" s="256"/>
      <c r="CC30" s="256"/>
      <c r="CD30" s="256"/>
      <c r="CE30" s="257"/>
      <c r="CF30" s="255" t="s">
        <v>38</v>
      </c>
      <c r="CG30" s="256"/>
      <c r="CH30" s="256"/>
      <c r="CI30" s="256"/>
      <c r="CJ30" s="256"/>
      <c r="CK30" s="256"/>
      <c r="CL30" s="256"/>
      <c r="CM30" s="257"/>
      <c r="CN30" s="255" t="s">
        <v>38</v>
      </c>
      <c r="CO30" s="256"/>
      <c r="CP30" s="256"/>
      <c r="CQ30" s="256"/>
      <c r="CR30" s="256"/>
      <c r="CS30" s="256"/>
      <c r="CT30" s="256"/>
      <c r="CU30" s="257"/>
    </row>
    <row r="31" spans="1:99" s="3" customFormat="1" ht="38.25" customHeight="1" hidden="1">
      <c r="A31" s="261" t="s">
        <v>176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184" t="s">
        <v>165</v>
      </c>
      <c r="S31" s="184"/>
      <c r="T31" s="184"/>
      <c r="U31" s="185"/>
      <c r="V31" s="198" t="s">
        <v>177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174">
        <f t="shared" si="0"/>
        <v>0</v>
      </c>
      <c r="AJ31" s="175"/>
      <c r="AK31" s="175"/>
      <c r="AL31" s="175"/>
      <c r="AM31" s="175"/>
      <c r="AN31" s="175"/>
      <c r="AO31" s="175"/>
      <c r="AP31" s="175"/>
      <c r="AQ31" s="176"/>
      <c r="AR31" s="255" t="s">
        <v>38</v>
      </c>
      <c r="AS31" s="256"/>
      <c r="AT31" s="256"/>
      <c r="AU31" s="256"/>
      <c r="AV31" s="256"/>
      <c r="AW31" s="256"/>
      <c r="AX31" s="256"/>
      <c r="AY31" s="257"/>
      <c r="AZ31" s="174"/>
      <c r="BA31" s="175"/>
      <c r="BB31" s="175"/>
      <c r="BC31" s="175"/>
      <c r="BD31" s="175"/>
      <c r="BE31" s="175"/>
      <c r="BF31" s="175"/>
      <c r="BG31" s="176"/>
      <c r="BH31" s="174">
        <v>0</v>
      </c>
      <c r="BI31" s="175"/>
      <c r="BJ31" s="175"/>
      <c r="BK31" s="175"/>
      <c r="BL31" s="175"/>
      <c r="BM31" s="175"/>
      <c r="BN31" s="175"/>
      <c r="BO31" s="176"/>
      <c r="BP31" s="255"/>
      <c r="BQ31" s="256"/>
      <c r="BR31" s="256"/>
      <c r="BS31" s="256"/>
      <c r="BT31" s="256"/>
      <c r="BU31" s="256"/>
      <c r="BV31" s="256"/>
      <c r="BW31" s="257"/>
      <c r="BX31" s="255" t="s">
        <v>38</v>
      </c>
      <c r="BY31" s="256"/>
      <c r="BZ31" s="256"/>
      <c r="CA31" s="256"/>
      <c r="CB31" s="256"/>
      <c r="CC31" s="256"/>
      <c r="CD31" s="256"/>
      <c r="CE31" s="257"/>
      <c r="CF31" s="255" t="s">
        <v>38</v>
      </c>
      <c r="CG31" s="256"/>
      <c r="CH31" s="256"/>
      <c r="CI31" s="256"/>
      <c r="CJ31" s="256"/>
      <c r="CK31" s="256"/>
      <c r="CL31" s="256"/>
      <c r="CM31" s="257"/>
      <c r="CN31" s="255" t="s">
        <v>38</v>
      </c>
      <c r="CO31" s="256"/>
      <c r="CP31" s="256"/>
      <c r="CQ31" s="256"/>
      <c r="CR31" s="256"/>
      <c r="CS31" s="256"/>
      <c r="CT31" s="256"/>
      <c r="CU31" s="257"/>
    </row>
    <row r="32" spans="1:99" s="3" customFormat="1" ht="39" customHeight="1" hidden="1">
      <c r="A32" s="261" t="s">
        <v>185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3"/>
      <c r="R32" s="184" t="s">
        <v>167</v>
      </c>
      <c r="S32" s="184"/>
      <c r="T32" s="184"/>
      <c r="U32" s="185"/>
      <c r="V32" s="198" t="s">
        <v>186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74">
        <f t="shared" si="0"/>
        <v>0</v>
      </c>
      <c r="AJ32" s="175"/>
      <c r="AK32" s="175"/>
      <c r="AL32" s="175"/>
      <c r="AM32" s="175"/>
      <c r="AN32" s="175"/>
      <c r="AO32" s="175"/>
      <c r="AP32" s="175"/>
      <c r="AQ32" s="176"/>
      <c r="AR32" s="255" t="s">
        <v>38</v>
      </c>
      <c r="AS32" s="256"/>
      <c r="AT32" s="256"/>
      <c r="AU32" s="256"/>
      <c r="AV32" s="256"/>
      <c r="AW32" s="256"/>
      <c r="AX32" s="256"/>
      <c r="AY32" s="257"/>
      <c r="AZ32" s="174"/>
      <c r="BA32" s="175"/>
      <c r="BB32" s="175"/>
      <c r="BC32" s="175"/>
      <c r="BD32" s="175"/>
      <c r="BE32" s="175"/>
      <c r="BF32" s="175"/>
      <c r="BG32" s="176"/>
      <c r="BH32" s="174"/>
      <c r="BI32" s="175"/>
      <c r="BJ32" s="175"/>
      <c r="BK32" s="175"/>
      <c r="BL32" s="175"/>
      <c r="BM32" s="175"/>
      <c r="BN32" s="175"/>
      <c r="BO32" s="176"/>
      <c r="BP32" s="255"/>
      <c r="BQ32" s="256"/>
      <c r="BR32" s="256"/>
      <c r="BS32" s="256"/>
      <c r="BT32" s="256"/>
      <c r="BU32" s="256"/>
      <c r="BV32" s="256"/>
      <c r="BW32" s="257"/>
      <c r="BX32" s="255" t="s">
        <v>38</v>
      </c>
      <c r="BY32" s="256"/>
      <c r="BZ32" s="256"/>
      <c r="CA32" s="256"/>
      <c r="CB32" s="256"/>
      <c r="CC32" s="256"/>
      <c r="CD32" s="256"/>
      <c r="CE32" s="257"/>
      <c r="CF32" s="255" t="s">
        <v>38</v>
      </c>
      <c r="CG32" s="256"/>
      <c r="CH32" s="256"/>
      <c r="CI32" s="256"/>
      <c r="CJ32" s="256"/>
      <c r="CK32" s="256"/>
      <c r="CL32" s="256"/>
      <c r="CM32" s="257"/>
      <c r="CN32" s="255" t="s">
        <v>38</v>
      </c>
      <c r="CO32" s="256"/>
      <c r="CP32" s="256"/>
      <c r="CQ32" s="256"/>
      <c r="CR32" s="256"/>
      <c r="CS32" s="256"/>
      <c r="CT32" s="256"/>
      <c r="CU32" s="257"/>
    </row>
    <row r="33" spans="1:99" s="3" customFormat="1" ht="26.25" customHeight="1" hidden="1">
      <c r="A33" s="261" t="s">
        <v>174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184" t="s">
        <v>166</v>
      </c>
      <c r="S33" s="184"/>
      <c r="T33" s="184"/>
      <c r="U33" s="185"/>
      <c r="V33" s="198" t="s">
        <v>175</v>
      </c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174">
        <f t="shared" si="0"/>
        <v>0</v>
      </c>
      <c r="AJ33" s="175"/>
      <c r="AK33" s="175"/>
      <c r="AL33" s="175"/>
      <c r="AM33" s="175"/>
      <c r="AN33" s="175"/>
      <c r="AO33" s="175"/>
      <c r="AP33" s="175"/>
      <c r="AQ33" s="176"/>
      <c r="AR33" s="255" t="s">
        <v>38</v>
      </c>
      <c r="AS33" s="256"/>
      <c r="AT33" s="256"/>
      <c r="AU33" s="256"/>
      <c r="AV33" s="256"/>
      <c r="AW33" s="256"/>
      <c r="AX33" s="256"/>
      <c r="AY33" s="257"/>
      <c r="AZ33" s="174"/>
      <c r="BA33" s="175"/>
      <c r="BB33" s="175"/>
      <c r="BC33" s="175"/>
      <c r="BD33" s="175"/>
      <c r="BE33" s="175"/>
      <c r="BF33" s="175"/>
      <c r="BG33" s="176"/>
      <c r="BH33" s="174">
        <v>0</v>
      </c>
      <c r="BI33" s="175"/>
      <c r="BJ33" s="175"/>
      <c r="BK33" s="175"/>
      <c r="BL33" s="175"/>
      <c r="BM33" s="175"/>
      <c r="BN33" s="175"/>
      <c r="BO33" s="176"/>
      <c r="BP33" s="255"/>
      <c r="BQ33" s="256"/>
      <c r="BR33" s="256"/>
      <c r="BS33" s="256"/>
      <c r="BT33" s="256"/>
      <c r="BU33" s="256"/>
      <c r="BV33" s="256"/>
      <c r="BW33" s="257"/>
      <c r="BX33" s="255" t="s">
        <v>38</v>
      </c>
      <c r="BY33" s="256"/>
      <c r="BZ33" s="256"/>
      <c r="CA33" s="256"/>
      <c r="CB33" s="256"/>
      <c r="CC33" s="256"/>
      <c r="CD33" s="256"/>
      <c r="CE33" s="257"/>
      <c r="CF33" s="255" t="s">
        <v>38</v>
      </c>
      <c r="CG33" s="256"/>
      <c r="CH33" s="256"/>
      <c r="CI33" s="256"/>
      <c r="CJ33" s="256"/>
      <c r="CK33" s="256"/>
      <c r="CL33" s="256"/>
      <c r="CM33" s="257"/>
      <c r="CN33" s="255" t="s">
        <v>38</v>
      </c>
      <c r="CO33" s="256"/>
      <c r="CP33" s="256"/>
      <c r="CQ33" s="256"/>
      <c r="CR33" s="256"/>
      <c r="CS33" s="256"/>
      <c r="CT33" s="256"/>
      <c r="CU33" s="257"/>
    </row>
    <row r="34" spans="1:99" s="3" customFormat="1" ht="37.5" customHeight="1" hidden="1">
      <c r="A34" s="261" t="s">
        <v>250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184" t="s">
        <v>167</v>
      </c>
      <c r="S34" s="184"/>
      <c r="T34" s="184"/>
      <c r="U34" s="185"/>
      <c r="V34" s="198" t="s">
        <v>196</v>
      </c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174">
        <f>BH34</f>
        <v>0</v>
      </c>
      <c r="AJ34" s="175"/>
      <c r="AK34" s="175"/>
      <c r="AL34" s="175"/>
      <c r="AM34" s="175"/>
      <c r="AN34" s="175"/>
      <c r="AO34" s="175"/>
      <c r="AP34" s="175"/>
      <c r="AQ34" s="176"/>
      <c r="AR34" s="255" t="s">
        <v>38</v>
      </c>
      <c r="AS34" s="256"/>
      <c r="AT34" s="256"/>
      <c r="AU34" s="256"/>
      <c r="AV34" s="256"/>
      <c r="AW34" s="256"/>
      <c r="AX34" s="256"/>
      <c r="AY34" s="257"/>
      <c r="AZ34" s="174"/>
      <c r="BA34" s="175"/>
      <c r="BB34" s="175"/>
      <c r="BC34" s="175"/>
      <c r="BD34" s="175"/>
      <c r="BE34" s="175"/>
      <c r="BF34" s="175"/>
      <c r="BG34" s="176"/>
      <c r="BH34" s="174">
        <v>0</v>
      </c>
      <c r="BI34" s="175"/>
      <c r="BJ34" s="175"/>
      <c r="BK34" s="175"/>
      <c r="BL34" s="175"/>
      <c r="BM34" s="175"/>
      <c r="BN34" s="175"/>
      <c r="BO34" s="176"/>
      <c r="BP34" s="255"/>
      <c r="BQ34" s="256"/>
      <c r="BR34" s="256"/>
      <c r="BS34" s="256"/>
      <c r="BT34" s="256"/>
      <c r="BU34" s="256"/>
      <c r="BV34" s="256"/>
      <c r="BW34" s="257"/>
      <c r="BX34" s="255" t="s">
        <v>38</v>
      </c>
      <c r="BY34" s="256"/>
      <c r="BZ34" s="256"/>
      <c r="CA34" s="256"/>
      <c r="CB34" s="256"/>
      <c r="CC34" s="256"/>
      <c r="CD34" s="256"/>
      <c r="CE34" s="257"/>
      <c r="CF34" s="255" t="s">
        <v>38</v>
      </c>
      <c r="CG34" s="256"/>
      <c r="CH34" s="256"/>
      <c r="CI34" s="256"/>
      <c r="CJ34" s="256"/>
      <c r="CK34" s="256"/>
      <c r="CL34" s="256"/>
      <c r="CM34" s="257"/>
      <c r="CN34" s="255" t="s">
        <v>38</v>
      </c>
      <c r="CO34" s="256"/>
      <c r="CP34" s="256"/>
      <c r="CQ34" s="256"/>
      <c r="CR34" s="256"/>
      <c r="CS34" s="256"/>
      <c r="CT34" s="256"/>
      <c r="CU34" s="257"/>
    </row>
    <row r="35" spans="1:99" s="3" customFormat="1" ht="49.5" customHeight="1" hidden="1">
      <c r="A35" s="261" t="s">
        <v>182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3"/>
      <c r="R35" s="184" t="s">
        <v>168</v>
      </c>
      <c r="S35" s="184"/>
      <c r="T35" s="184"/>
      <c r="U35" s="185"/>
      <c r="V35" s="198" t="s">
        <v>181</v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5"/>
      <c r="AI35" s="174">
        <f t="shared" si="0"/>
        <v>0</v>
      </c>
      <c r="AJ35" s="175"/>
      <c r="AK35" s="175"/>
      <c r="AL35" s="175"/>
      <c r="AM35" s="175"/>
      <c r="AN35" s="175"/>
      <c r="AO35" s="175"/>
      <c r="AP35" s="175"/>
      <c r="AQ35" s="176"/>
      <c r="AR35" s="255" t="s">
        <v>38</v>
      </c>
      <c r="AS35" s="256"/>
      <c r="AT35" s="256"/>
      <c r="AU35" s="256"/>
      <c r="AV35" s="256"/>
      <c r="AW35" s="256"/>
      <c r="AX35" s="256"/>
      <c r="AY35" s="257"/>
      <c r="AZ35" s="174"/>
      <c r="BA35" s="175"/>
      <c r="BB35" s="175"/>
      <c r="BC35" s="175"/>
      <c r="BD35" s="175"/>
      <c r="BE35" s="175"/>
      <c r="BF35" s="175"/>
      <c r="BG35" s="176"/>
      <c r="BH35" s="174">
        <v>0</v>
      </c>
      <c r="BI35" s="175"/>
      <c r="BJ35" s="175"/>
      <c r="BK35" s="175"/>
      <c r="BL35" s="175"/>
      <c r="BM35" s="175"/>
      <c r="BN35" s="175"/>
      <c r="BO35" s="176"/>
      <c r="BP35" s="255"/>
      <c r="BQ35" s="256"/>
      <c r="BR35" s="256"/>
      <c r="BS35" s="256"/>
      <c r="BT35" s="256"/>
      <c r="BU35" s="256"/>
      <c r="BV35" s="256"/>
      <c r="BW35" s="257"/>
      <c r="BX35" s="255" t="s">
        <v>38</v>
      </c>
      <c r="BY35" s="256"/>
      <c r="BZ35" s="256"/>
      <c r="CA35" s="256"/>
      <c r="CB35" s="256"/>
      <c r="CC35" s="256"/>
      <c r="CD35" s="256"/>
      <c r="CE35" s="257"/>
      <c r="CF35" s="255" t="s">
        <v>38</v>
      </c>
      <c r="CG35" s="256"/>
      <c r="CH35" s="256"/>
      <c r="CI35" s="256"/>
      <c r="CJ35" s="256"/>
      <c r="CK35" s="256"/>
      <c r="CL35" s="256"/>
      <c r="CM35" s="257"/>
      <c r="CN35" s="255" t="s">
        <v>38</v>
      </c>
      <c r="CO35" s="256"/>
      <c r="CP35" s="256"/>
      <c r="CQ35" s="256"/>
      <c r="CR35" s="256"/>
      <c r="CS35" s="256"/>
      <c r="CT35" s="256"/>
      <c r="CU35" s="257"/>
    </row>
    <row r="36" spans="1:99" s="3" customFormat="1" ht="12.75">
      <c r="A36" s="157" t="s">
        <v>93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9"/>
      <c r="R36" s="184" t="s">
        <v>94</v>
      </c>
      <c r="S36" s="184"/>
      <c r="T36" s="184"/>
      <c r="U36" s="185"/>
      <c r="V36" s="186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8"/>
      <c r="AI36" s="174"/>
      <c r="AJ36" s="175"/>
      <c r="AK36" s="175"/>
      <c r="AL36" s="175"/>
      <c r="AM36" s="175"/>
      <c r="AN36" s="175"/>
      <c r="AO36" s="175"/>
      <c r="AP36" s="175"/>
      <c r="AQ36" s="176"/>
      <c r="AR36" s="255" t="s">
        <v>38</v>
      </c>
      <c r="AS36" s="256"/>
      <c r="AT36" s="256"/>
      <c r="AU36" s="256"/>
      <c r="AV36" s="256"/>
      <c r="AW36" s="256"/>
      <c r="AX36" s="256"/>
      <c r="AY36" s="257"/>
      <c r="AZ36" s="174"/>
      <c r="BA36" s="175"/>
      <c r="BB36" s="175"/>
      <c r="BC36" s="175"/>
      <c r="BD36" s="175"/>
      <c r="BE36" s="175"/>
      <c r="BF36" s="175"/>
      <c r="BG36" s="176"/>
      <c r="BH36" s="255" t="s">
        <v>38</v>
      </c>
      <c r="BI36" s="256"/>
      <c r="BJ36" s="256"/>
      <c r="BK36" s="256"/>
      <c r="BL36" s="256"/>
      <c r="BM36" s="256"/>
      <c r="BN36" s="256"/>
      <c r="BO36" s="257"/>
      <c r="BP36" s="255" t="s">
        <v>38</v>
      </c>
      <c r="BQ36" s="256"/>
      <c r="BR36" s="256"/>
      <c r="BS36" s="256"/>
      <c r="BT36" s="256"/>
      <c r="BU36" s="256"/>
      <c r="BV36" s="256"/>
      <c r="BW36" s="257"/>
      <c r="BX36" s="255" t="s">
        <v>38</v>
      </c>
      <c r="BY36" s="256"/>
      <c r="BZ36" s="256"/>
      <c r="CA36" s="256"/>
      <c r="CB36" s="256"/>
      <c r="CC36" s="256"/>
      <c r="CD36" s="256"/>
      <c r="CE36" s="257"/>
      <c r="CF36" s="174">
        <f>CF37</f>
        <v>0</v>
      </c>
      <c r="CG36" s="175"/>
      <c r="CH36" s="175"/>
      <c r="CI36" s="175"/>
      <c r="CJ36" s="175"/>
      <c r="CK36" s="175"/>
      <c r="CL36" s="175"/>
      <c r="CM36" s="176"/>
      <c r="CN36" s="174"/>
      <c r="CO36" s="175"/>
      <c r="CP36" s="175"/>
      <c r="CQ36" s="175"/>
      <c r="CR36" s="175"/>
      <c r="CS36" s="175"/>
      <c r="CT36" s="175"/>
      <c r="CU36" s="177"/>
    </row>
    <row r="37" spans="1:99" s="3" customFormat="1" ht="49.5" customHeight="1">
      <c r="A37" s="258" t="s">
        <v>188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184" t="s">
        <v>169</v>
      </c>
      <c r="S37" s="184"/>
      <c r="T37" s="184"/>
      <c r="U37" s="185"/>
      <c r="V37" s="186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8"/>
      <c r="AI37" s="174"/>
      <c r="AJ37" s="175"/>
      <c r="AK37" s="175"/>
      <c r="AL37" s="175"/>
      <c r="AM37" s="175"/>
      <c r="AN37" s="175"/>
      <c r="AO37" s="175"/>
      <c r="AP37" s="175"/>
      <c r="AQ37" s="176"/>
      <c r="AR37" s="255" t="s">
        <v>38</v>
      </c>
      <c r="AS37" s="256"/>
      <c r="AT37" s="256"/>
      <c r="AU37" s="256"/>
      <c r="AV37" s="256"/>
      <c r="AW37" s="256"/>
      <c r="AX37" s="256"/>
      <c r="AY37" s="257"/>
      <c r="AZ37" s="174"/>
      <c r="BA37" s="175"/>
      <c r="BB37" s="175"/>
      <c r="BC37" s="175"/>
      <c r="BD37" s="175"/>
      <c r="BE37" s="175"/>
      <c r="BF37" s="175"/>
      <c r="BG37" s="176"/>
      <c r="BH37" s="255" t="s">
        <v>38</v>
      </c>
      <c r="BI37" s="256"/>
      <c r="BJ37" s="256"/>
      <c r="BK37" s="256"/>
      <c r="BL37" s="256"/>
      <c r="BM37" s="256"/>
      <c r="BN37" s="256"/>
      <c r="BO37" s="257"/>
      <c r="BP37" s="255" t="s">
        <v>38</v>
      </c>
      <c r="BQ37" s="256"/>
      <c r="BR37" s="256"/>
      <c r="BS37" s="256"/>
      <c r="BT37" s="256"/>
      <c r="BU37" s="256"/>
      <c r="BV37" s="256"/>
      <c r="BW37" s="257"/>
      <c r="BX37" s="255" t="s">
        <v>38</v>
      </c>
      <c r="BY37" s="256"/>
      <c r="BZ37" s="256"/>
      <c r="CA37" s="256"/>
      <c r="CB37" s="256"/>
      <c r="CC37" s="256"/>
      <c r="CD37" s="256"/>
      <c r="CE37" s="257"/>
      <c r="CF37" s="174"/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77"/>
    </row>
    <row r="38" spans="1:99" s="3" customFormat="1" ht="12.75" hidden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84" t="s">
        <v>170</v>
      </c>
      <c r="S38" s="184"/>
      <c r="T38" s="184"/>
      <c r="U38" s="185"/>
      <c r="V38" s="186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8"/>
      <c r="AI38" s="174"/>
      <c r="AJ38" s="175"/>
      <c r="AK38" s="175"/>
      <c r="AL38" s="175"/>
      <c r="AM38" s="175"/>
      <c r="AN38" s="175"/>
      <c r="AO38" s="175"/>
      <c r="AP38" s="175"/>
      <c r="AQ38" s="176"/>
      <c r="AR38" s="255" t="s">
        <v>38</v>
      </c>
      <c r="AS38" s="256"/>
      <c r="AT38" s="256"/>
      <c r="AU38" s="256"/>
      <c r="AV38" s="256"/>
      <c r="AW38" s="256"/>
      <c r="AX38" s="256"/>
      <c r="AY38" s="257"/>
      <c r="AZ38" s="174"/>
      <c r="BA38" s="175"/>
      <c r="BB38" s="175"/>
      <c r="BC38" s="175"/>
      <c r="BD38" s="175"/>
      <c r="BE38" s="175"/>
      <c r="BF38" s="175"/>
      <c r="BG38" s="176"/>
      <c r="BH38" s="255" t="s">
        <v>38</v>
      </c>
      <c r="BI38" s="256"/>
      <c r="BJ38" s="256"/>
      <c r="BK38" s="256"/>
      <c r="BL38" s="256"/>
      <c r="BM38" s="256"/>
      <c r="BN38" s="256"/>
      <c r="BO38" s="257"/>
      <c r="BP38" s="255" t="s">
        <v>38</v>
      </c>
      <c r="BQ38" s="256"/>
      <c r="BR38" s="256"/>
      <c r="BS38" s="256"/>
      <c r="BT38" s="256"/>
      <c r="BU38" s="256"/>
      <c r="BV38" s="256"/>
      <c r="BW38" s="257"/>
      <c r="BX38" s="255" t="s">
        <v>38</v>
      </c>
      <c r="BY38" s="256"/>
      <c r="BZ38" s="256"/>
      <c r="CA38" s="256"/>
      <c r="CB38" s="256"/>
      <c r="CC38" s="256"/>
      <c r="CD38" s="256"/>
      <c r="CE38" s="257"/>
      <c r="CF38" s="174"/>
      <c r="CG38" s="175"/>
      <c r="CH38" s="175"/>
      <c r="CI38" s="175"/>
      <c r="CJ38" s="175"/>
      <c r="CK38" s="175"/>
      <c r="CL38" s="175"/>
      <c r="CM38" s="176"/>
      <c r="CN38" s="174"/>
      <c r="CO38" s="175"/>
      <c r="CP38" s="175"/>
      <c r="CQ38" s="175"/>
      <c r="CR38" s="175"/>
      <c r="CS38" s="175"/>
      <c r="CT38" s="175"/>
      <c r="CU38" s="177"/>
    </row>
    <row r="39" spans="1:99" s="3" customFormat="1" ht="12.75" hidden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84" t="s">
        <v>171</v>
      </c>
      <c r="S39" s="184"/>
      <c r="T39" s="184"/>
      <c r="U39" s="185"/>
      <c r="V39" s="186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8"/>
      <c r="AI39" s="174"/>
      <c r="AJ39" s="175"/>
      <c r="AK39" s="175"/>
      <c r="AL39" s="175"/>
      <c r="AM39" s="175"/>
      <c r="AN39" s="175"/>
      <c r="AO39" s="175"/>
      <c r="AP39" s="175"/>
      <c r="AQ39" s="176"/>
      <c r="AR39" s="255" t="s">
        <v>38</v>
      </c>
      <c r="AS39" s="256"/>
      <c r="AT39" s="256"/>
      <c r="AU39" s="256"/>
      <c r="AV39" s="256"/>
      <c r="AW39" s="256"/>
      <c r="AX39" s="256"/>
      <c r="AY39" s="257"/>
      <c r="AZ39" s="174"/>
      <c r="BA39" s="175"/>
      <c r="BB39" s="175"/>
      <c r="BC39" s="175"/>
      <c r="BD39" s="175"/>
      <c r="BE39" s="175"/>
      <c r="BF39" s="175"/>
      <c r="BG39" s="176"/>
      <c r="BH39" s="255" t="s">
        <v>38</v>
      </c>
      <c r="BI39" s="256"/>
      <c r="BJ39" s="256"/>
      <c r="BK39" s="256"/>
      <c r="BL39" s="256"/>
      <c r="BM39" s="256"/>
      <c r="BN39" s="256"/>
      <c r="BO39" s="257"/>
      <c r="BP39" s="255" t="s">
        <v>38</v>
      </c>
      <c r="BQ39" s="256"/>
      <c r="BR39" s="256"/>
      <c r="BS39" s="256"/>
      <c r="BT39" s="256"/>
      <c r="BU39" s="256"/>
      <c r="BV39" s="256"/>
      <c r="BW39" s="257"/>
      <c r="BX39" s="255" t="s">
        <v>38</v>
      </c>
      <c r="BY39" s="256"/>
      <c r="BZ39" s="256"/>
      <c r="CA39" s="256"/>
      <c r="CB39" s="256"/>
      <c r="CC39" s="256"/>
      <c r="CD39" s="256"/>
      <c r="CE39" s="257"/>
      <c r="CF39" s="174"/>
      <c r="CG39" s="175"/>
      <c r="CH39" s="175"/>
      <c r="CI39" s="175"/>
      <c r="CJ39" s="175"/>
      <c r="CK39" s="175"/>
      <c r="CL39" s="175"/>
      <c r="CM39" s="176"/>
      <c r="CN39" s="174"/>
      <c r="CO39" s="175"/>
      <c r="CP39" s="175"/>
      <c r="CQ39" s="175"/>
      <c r="CR39" s="175"/>
      <c r="CS39" s="175"/>
      <c r="CT39" s="175"/>
      <c r="CU39" s="177"/>
    </row>
    <row r="40" spans="1:99" s="3" customFormat="1" ht="12.75" hidden="1">
      <c r="A40" s="160" t="s">
        <v>95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  <c r="R40" s="163" t="s">
        <v>96</v>
      </c>
      <c r="S40" s="163"/>
      <c r="T40" s="163"/>
      <c r="U40" s="164"/>
      <c r="V40" s="167" t="s">
        <v>38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  <c r="AI40" s="151"/>
      <c r="AJ40" s="152"/>
      <c r="AK40" s="152"/>
      <c r="AL40" s="152"/>
      <c r="AM40" s="152"/>
      <c r="AN40" s="152"/>
      <c r="AO40" s="152"/>
      <c r="AP40" s="152"/>
      <c r="AQ40" s="153"/>
      <c r="AR40" s="247" t="s">
        <v>38</v>
      </c>
      <c r="AS40" s="248"/>
      <c r="AT40" s="248"/>
      <c r="AU40" s="248"/>
      <c r="AV40" s="248"/>
      <c r="AW40" s="248"/>
      <c r="AX40" s="248"/>
      <c r="AY40" s="249"/>
      <c r="AZ40" s="151"/>
      <c r="BA40" s="152"/>
      <c r="BB40" s="152"/>
      <c r="BC40" s="152"/>
      <c r="BD40" s="152"/>
      <c r="BE40" s="152"/>
      <c r="BF40" s="152"/>
      <c r="BG40" s="153"/>
      <c r="BH40" s="247" t="s">
        <v>38</v>
      </c>
      <c r="BI40" s="248"/>
      <c r="BJ40" s="248"/>
      <c r="BK40" s="248"/>
      <c r="BL40" s="248"/>
      <c r="BM40" s="248"/>
      <c r="BN40" s="248"/>
      <c r="BO40" s="249"/>
      <c r="BP40" s="247" t="s">
        <v>38</v>
      </c>
      <c r="BQ40" s="248"/>
      <c r="BR40" s="248"/>
      <c r="BS40" s="248"/>
      <c r="BT40" s="248"/>
      <c r="BU40" s="248"/>
      <c r="BV40" s="248"/>
      <c r="BW40" s="249"/>
      <c r="BX40" s="247" t="s">
        <v>38</v>
      </c>
      <c r="BY40" s="248"/>
      <c r="BZ40" s="248"/>
      <c r="CA40" s="248"/>
      <c r="CB40" s="248"/>
      <c r="CC40" s="248"/>
      <c r="CD40" s="248"/>
      <c r="CE40" s="249"/>
      <c r="CF40" s="151"/>
      <c r="CG40" s="152"/>
      <c r="CH40" s="152"/>
      <c r="CI40" s="152"/>
      <c r="CJ40" s="152"/>
      <c r="CK40" s="152"/>
      <c r="CL40" s="152"/>
      <c r="CM40" s="153"/>
      <c r="CN40" s="247" t="s">
        <v>38</v>
      </c>
      <c r="CO40" s="248"/>
      <c r="CP40" s="248"/>
      <c r="CQ40" s="248"/>
      <c r="CR40" s="248"/>
      <c r="CS40" s="248"/>
      <c r="CT40" s="248"/>
      <c r="CU40" s="253"/>
    </row>
    <row r="41" spans="1:99" s="3" customFormat="1" ht="12.75" hidden="1">
      <c r="A41" s="157" t="s">
        <v>97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78"/>
      <c r="S41" s="178"/>
      <c r="T41" s="178"/>
      <c r="U41" s="179"/>
      <c r="V41" s="180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9"/>
      <c r="AI41" s="169"/>
      <c r="AJ41" s="170"/>
      <c r="AK41" s="170"/>
      <c r="AL41" s="170"/>
      <c r="AM41" s="170"/>
      <c r="AN41" s="170"/>
      <c r="AO41" s="170"/>
      <c r="AP41" s="170"/>
      <c r="AQ41" s="171"/>
      <c r="AR41" s="250"/>
      <c r="AS41" s="251"/>
      <c r="AT41" s="251"/>
      <c r="AU41" s="251"/>
      <c r="AV41" s="251"/>
      <c r="AW41" s="251"/>
      <c r="AX41" s="251"/>
      <c r="AY41" s="252"/>
      <c r="AZ41" s="169"/>
      <c r="BA41" s="170"/>
      <c r="BB41" s="170"/>
      <c r="BC41" s="170"/>
      <c r="BD41" s="170"/>
      <c r="BE41" s="170"/>
      <c r="BF41" s="170"/>
      <c r="BG41" s="171"/>
      <c r="BH41" s="250"/>
      <c r="BI41" s="251"/>
      <c r="BJ41" s="251"/>
      <c r="BK41" s="251"/>
      <c r="BL41" s="251"/>
      <c r="BM41" s="251"/>
      <c r="BN41" s="251"/>
      <c r="BO41" s="252"/>
      <c r="BP41" s="250"/>
      <c r="BQ41" s="251"/>
      <c r="BR41" s="251"/>
      <c r="BS41" s="251"/>
      <c r="BT41" s="251"/>
      <c r="BU41" s="251"/>
      <c r="BV41" s="251"/>
      <c r="BW41" s="252"/>
      <c r="BX41" s="250"/>
      <c r="BY41" s="251"/>
      <c r="BZ41" s="251"/>
      <c r="CA41" s="251"/>
      <c r="CB41" s="251"/>
      <c r="CC41" s="251"/>
      <c r="CD41" s="251"/>
      <c r="CE41" s="252"/>
      <c r="CF41" s="169"/>
      <c r="CG41" s="170"/>
      <c r="CH41" s="170"/>
      <c r="CI41" s="170"/>
      <c r="CJ41" s="170"/>
      <c r="CK41" s="170"/>
      <c r="CL41" s="170"/>
      <c r="CM41" s="171"/>
      <c r="CN41" s="250"/>
      <c r="CO41" s="251"/>
      <c r="CP41" s="251"/>
      <c r="CQ41" s="251"/>
      <c r="CR41" s="251"/>
      <c r="CS41" s="251"/>
      <c r="CT41" s="251"/>
      <c r="CU41" s="254"/>
    </row>
    <row r="42" spans="1:99" s="3" customFormat="1" ht="12.75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  <c r="R42" s="184"/>
      <c r="S42" s="184"/>
      <c r="T42" s="184"/>
      <c r="U42" s="185"/>
      <c r="V42" s="186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8"/>
      <c r="AI42" s="174"/>
      <c r="AJ42" s="175"/>
      <c r="AK42" s="175"/>
      <c r="AL42" s="175"/>
      <c r="AM42" s="175"/>
      <c r="AN42" s="175"/>
      <c r="AO42" s="175"/>
      <c r="AP42" s="175"/>
      <c r="AQ42" s="176"/>
      <c r="AR42" s="174"/>
      <c r="AS42" s="175"/>
      <c r="AT42" s="175"/>
      <c r="AU42" s="175"/>
      <c r="AV42" s="175"/>
      <c r="AW42" s="175"/>
      <c r="AX42" s="175"/>
      <c r="AY42" s="176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74"/>
      <c r="BQ42" s="175"/>
      <c r="BR42" s="175"/>
      <c r="BS42" s="175"/>
      <c r="BT42" s="175"/>
      <c r="BU42" s="175"/>
      <c r="BV42" s="175"/>
      <c r="BW42" s="176"/>
      <c r="BX42" s="174"/>
      <c r="BY42" s="175"/>
      <c r="BZ42" s="175"/>
      <c r="CA42" s="175"/>
      <c r="CB42" s="175"/>
      <c r="CC42" s="175"/>
      <c r="CD42" s="175"/>
      <c r="CE42" s="176"/>
      <c r="CF42" s="174"/>
      <c r="CG42" s="175"/>
      <c r="CH42" s="175"/>
      <c r="CI42" s="175"/>
      <c r="CJ42" s="175"/>
      <c r="CK42" s="175"/>
      <c r="CL42" s="175"/>
      <c r="CM42" s="176"/>
      <c r="CN42" s="174"/>
      <c r="CO42" s="175"/>
      <c r="CP42" s="175"/>
      <c r="CQ42" s="175"/>
      <c r="CR42" s="175"/>
      <c r="CS42" s="175"/>
      <c r="CT42" s="175"/>
      <c r="CU42" s="177"/>
    </row>
    <row r="43" spans="1:99" s="3" customFormat="1" ht="12.75">
      <c r="A43" s="181" t="s">
        <v>98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84" t="s">
        <v>99</v>
      </c>
      <c r="S43" s="184"/>
      <c r="T43" s="184"/>
      <c r="U43" s="185"/>
      <c r="V43" s="198" t="s">
        <v>38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  <c r="AI43" s="174">
        <f>SUM(AR43:CU43)</f>
        <v>29691200</v>
      </c>
      <c r="AJ43" s="175"/>
      <c r="AK43" s="175"/>
      <c r="AL43" s="175"/>
      <c r="AM43" s="175"/>
      <c r="AN43" s="175"/>
      <c r="AO43" s="175"/>
      <c r="AP43" s="175"/>
      <c r="AQ43" s="176"/>
      <c r="AR43" s="174">
        <f>AR44+AR53+AR50+AR58+AR60+AR63</f>
        <v>28403300</v>
      </c>
      <c r="AS43" s="175"/>
      <c r="AT43" s="175"/>
      <c r="AU43" s="175"/>
      <c r="AV43" s="175"/>
      <c r="AW43" s="175"/>
      <c r="AX43" s="175"/>
      <c r="AY43" s="176"/>
      <c r="AZ43" s="174">
        <f>AZ44+AZ53+AZ50+AZ58+AZ60+AZ63</f>
        <v>0</v>
      </c>
      <c r="BA43" s="175"/>
      <c r="BB43" s="175"/>
      <c r="BC43" s="175"/>
      <c r="BD43" s="175"/>
      <c r="BE43" s="175"/>
      <c r="BF43" s="175"/>
      <c r="BG43" s="176"/>
      <c r="BH43" s="174">
        <f>BH44+BH53+BH50+BH58+BH60+BH63</f>
        <v>275900</v>
      </c>
      <c r="BI43" s="175"/>
      <c r="BJ43" s="175"/>
      <c r="BK43" s="175"/>
      <c r="BL43" s="175"/>
      <c r="BM43" s="175"/>
      <c r="BN43" s="175"/>
      <c r="BO43" s="176"/>
      <c r="BP43" s="174">
        <f>BP44+BP53+BP50+BP58+BP60+BP63</f>
        <v>0</v>
      </c>
      <c r="BQ43" s="175"/>
      <c r="BR43" s="175"/>
      <c r="BS43" s="175"/>
      <c r="BT43" s="175"/>
      <c r="BU43" s="175"/>
      <c r="BV43" s="175"/>
      <c r="BW43" s="176"/>
      <c r="BX43" s="174">
        <f>BX44+BX53+BX50+BX58+BX60+BX63</f>
        <v>0</v>
      </c>
      <c r="BY43" s="175"/>
      <c r="BZ43" s="175"/>
      <c r="CA43" s="175"/>
      <c r="CB43" s="175"/>
      <c r="CC43" s="175"/>
      <c r="CD43" s="175"/>
      <c r="CE43" s="176"/>
      <c r="CF43" s="174">
        <f>CF44+CF53+CF50+CF58+CF60+CF63</f>
        <v>1012000</v>
      </c>
      <c r="CG43" s="175"/>
      <c r="CH43" s="175"/>
      <c r="CI43" s="175"/>
      <c r="CJ43" s="175"/>
      <c r="CK43" s="175"/>
      <c r="CL43" s="175"/>
      <c r="CM43" s="176"/>
      <c r="CN43" s="174">
        <f>CN44+CN53+CN50+CN58+CN60+CN63</f>
        <v>0</v>
      </c>
      <c r="CO43" s="175"/>
      <c r="CP43" s="175"/>
      <c r="CQ43" s="175"/>
      <c r="CR43" s="175"/>
      <c r="CS43" s="175"/>
      <c r="CT43" s="175"/>
      <c r="CU43" s="176"/>
    </row>
    <row r="44" spans="1:99" s="3" customFormat="1" ht="12.75">
      <c r="A44" s="160" t="s">
        <v>100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163" t="s">
        <v>101</v>
      </c>
      <c r="S44" s="163"/>
      <c r="T44" s="163"/>
      <c r="U44" s="164"/>
      <c r="V44" s="167" t="s">
        <v>248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4"/>
      <c r="AI44" s="151">
        <f>AR44+BH44+CF44</f>
        <v>25453600</v>
      </c>
      <c r="AJ44" s="152"/>
      <c r="AK44" s="152"/>
      <c r="AL44" s="152"/>
      <c r="AM44" s="152"/>
      <c r="AN44" s="152"/>
      <c r="AO44" s="152"/>
      <c r="AP44" s="152"/>
      <c r="AQ44" s="153"/>
      <c r="AR44" s="151">
        <f>AR46</f>
        <v>25453600</v>
      </c>
      <c r="AS44" s="152"/>
      <c r="AT44" s="152"/>
      <c r="AU44" s="152"/>
      <c r="AV44" s="152"/>
      <c r="AW44" s="152"/>
      <c r="AX44" s="152"/>
      <c r="AY44" s="153"/>
      <c r="AZ44" s="151"/>
      <c r="BA44" s="152"/>
      <c r="BB44" s="152"/>
      <c r="BC44" s="152"/>
      <c r="BD44" s="152"/>
      <c r="BE44" s="152"/>
      <c r="BF44" s="152"/>
      <c r="BG44" s="153"/>
      <c r="BH44" s="151">
        <v>0</v>
      </c>
      <c r="BI44" s="152"/>
      <c r="BJ44" s="152"/>
      <c r="BK44" s="152"/>
      <c r="BL44" s="152"/>
      <c r="BM44" s="152"/>
      <c r="BN44" s="152"/>
      <c r="BO44" s="153"/>
      <c r="BP44" s="151"/>
      <c r="BQ44" s="152"/>
      <c r="BR44" s="152"/>
      <c r="BS44" s="152"/>
      <c r="BT44" s="152"/>
      <c r="BU44" s="152"/>
      <c r="BV44" s="152"/>
      <c r="BW44" s="153"/>
      <c r="BX44" s="151"/>
      <c r="BY44" s="152"/>
      <c r="BZ44" s="152"/>
      <c r="CA44" s="152"/>
      <c r="CB44" s="152"/>
      <c r="CC44" s="152"/>
      <c r="CD44" s="152"/>
      <c r="CE44" s="153"/>
      <c r="CF44" s="151">
        <v>0</v>
      </c>
      <c r="CG44" s="152"/>
      <c r="CH44" s="152"/>
      <c r="CI44" s="152"/>
      <c r="CJ44" s="152"/>
      <c r="CK44" s="152"/>
      <c r="CL44" s="152"/>
      <c r="CM44" s="153"/>
      <c r="CN44" s="151">
        <v>0</v>
      </c>
      <c r="CO44" s="152"/>
      <c r="CP44" s="152"/>
      <c r="CQ44" s="152"/>
      <c r="CR44" s="152"/>
      <c r="CS44" s="152"/>
      <c r="CT44" s="152"/>
      <c r="CU44" s="172"/>
    </row>
    <row r="45" spans="1:99" s="3" customFormat="1" ht="12.75">
      <c r="A45" s="157" t="s">
        <v>102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R45" s="178"/>
      <c r="S45" s="178"/>
      <c r="T45" s="178"/>
      <c r="U45" s="179"/>
      <c r="V45" s="180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169"/>
      <c r="AJ45" s="170"/>
      <c r="AK45" s="170"/>
      <c r="AL45" s="170"/>
      <c r="AM45" s="170"/>
      <c r="AN45" s="170"/>
      <c r="AO45" s="170"/>
      <c r="AP45" s="170"/>
      <c r="AQ45" s="171"/>
      <c r="AR45" s="169"/>
      <c r="AS45" s="170"/>
      <c r="AT45" s="170"/>
      <c r="AU45" s="170"/>
      <c r="AV45" s="170"/>
      <c r="AW45" s="170"/>
      <c r="AX45" s="170"/>
      <c r="AY45" s="171"/>
      <c r="AZ45" s="169"/>
      <c r="BA45" s="170"/>
      <c r="BB45" s="170"/>
      <c r="BC45" s="170"/>
      <c r="BD45" s="170"/>
      <c r="BE45" s="170"/>
      <c r="BF45" s="170"/>
      <c r="BG45" s="171"/>
      <c r="BH45" s="169"/>
      <c r="BI45" s="170"/>
      <c r="BJ45" s="170"/>
      <c r="BK45" s="170"/>
      <c r="BL45" s="170"/>
      <c r="BM45" s="170"/>
      <c r="BN45" s="170"/>
      <c r="BO45" s="171"/>
      <c r="BP45" s="169"/>
      <c r="BQ45" s="170"/>
      <c r="BR45" s="170"/>
      <c r="BS45" s="170"/>
      <c r="BT45" s="170"/>
      <c r="BU45" s="170"/>
      <c r="BV45" s="170"/>
      <c r="BW45" s="171"/>
      <c r="BX45" s="169"/>
      <c r="BY45" s="170"/>
      <c r="BZ45" s="170"/>
      <c r="CA45" s="170"/>
      <c r="CB45" s="170"/>
      <c r="CC45" s="170"/>
      <c r="CD45" s="170"/>
      <c r="CE45" s="171"/>
      <c r="CF45" s="169"/>
      <c r="CG45" s="170"/>
      <c r="CH45" s="170"/>
      <c r="CI45" s="170"/>
      <c r="CJ45" s="170"/>
      <c r="CK45" s="170"/>
      <c r="CL45" s="170"/>
      <c r="CM45" s="171"/>
      <c r="CN45" s="169"/>
      <c r="CO45" s="170"/>
      <c r="CP45" s="170"/>
      <c r="CQ45" s="170"/>
      <c r="CR45" s="170"/>
      <c r="CS45" s="170"/>
      <c r="CT45" s="170"/>
      <c r="CU45" s="173"/>
    </row>
    <row r="46" spans="1:99" s="3" customFormat="1" ht="12.75">
      <c r="A46" s="238" t="s">
        <v>103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R46" s="163" t="s">
        <v>104</v>
      </c>
      <c r="S46" s="163"/>
      <c r="T46" s="163"/>
      <c r="U46" s="164"/>
      <c r="V46" s="167" t="s">
        <v>248</v>
      </c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4"/>
      <c r="AI46" s="151">
        <f>AR46+BH46+CF46</f>
        <v>25453600</v>
      </c>
      <c r="AJ46" s="152"/>
      <c r="AK46" s="152"/>
      <c r="AL46" s="152"/>
      <c r="AM46" s="152"/>
      <c r="AN46" s="152"/>
      <c r="AO46" s="152"/>
      <c r="AP46" s="152"/>
      <c r="AQ46" s="153"/>
      <c r="AR46" s="151">
        <f>25033400+420200</f>
        <v>25453600</v>
      </c>
      <c r="AS46" s="152"/>
      <c r="AT46" s="152"/>
      <c r="AU46" s="152"/>
      <c r="AV46" s="152"/>
      <c r="AW46" s="152"/>
      <c r="AX46" s="152"/>
      <c r="AY46" s="153"/>
      <c r="AZ46" s="151"/>
      <c r="BA46" s="152"/>
      <c r="BB46" s="152"/>
      <c r="BC46" s="152"/>
      <c r="BD46" s="152"/>
      <c r="BE46" s="152"/>
      <c r="BF46" s="152"/>
      <c r="BG46" s="153"/>
      <c r="BH46" s="151">
        <v>0</v>
      </c>
      <c r="BI46" s="152"/>
      <c r="BJ46" s="152"/>
      <c r="BK46" s="152"/>
      <c r="BL46" s="152"/>
      <c r="BM46" s="152"/>
      <c r="BN46" s="152"/>
      <c r="BO46" s="153"/>
      <c r="BP46" s="151"/>
      <c r="BQ46" s="152"/>
      <c r="BR46" s="152"/>
      <c r="BS46" s="152"/>
      <c r="BT46" s="152"/>
      <c r="BU46" s="152"/>
      <c r="BV46" s="152"/>
      <c r="BW46" s="153"/>
      <c r="BX46" s="151"/>
      <c r="BY46" s="152"/>
      <c r="BZ46" s="152"/>
      <c r="CA46" s="152"/>
      <c r="CB46" s="152"/>
      <c r="CC46" s="152"/>
      <c r="CD46" s="152"/>
      <c r="CE46" s="153"/>
      <c r="CF46" s="151">
        <v>0</v>
      </c>
      <c r="CG46" s="152"/>
      <c r="CH46" s="152"/>
      <c r="CI46" s="152"/>
      <c r="CJ46" s="152"/>
      <c r="CK46" s="152"/>
      <c r="CL46" s="152"/>
      <c r="CM46" s="153"/>
      <c r="CN46" s="151">
        <v>0</v>
      </c>
      <c r="CO46" s="152"/>
      <c r="CP46" s="152"/>
      <c r="CQ46" s="152"/>
      <c r="CR46" s="152"/>
      <c r="CS46" s="152"/>
      <c r="CT46" s="152"/>
      <c r="CU46" s="172"/>
    </row>
    <row r="47" spans="1:99" s="3" customFormat="1" ht="12.75">
      <c r="A47" s="241" t="s">
        <v>105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3"/>
      <c r="R47" s="235"/>
      <c r="S47" s="235"/>
      <c r="T47" s="235"/>
      <c r="U47" s="236"/>
      <c r="V47" s="237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6"/>
      <c r="AI47" s="222"/>
      <c r="AJ47" s="223"/>
      <c r="AK47" s="223"/>
      <c r="AL47" s="223"/>
      <c r="AM47" s="223"/>
      <c r="AN47" s="223"/>
      <c r="AO47" s="223"/>
      <c r="AP47" s="223"/>
      <c r="AQ47" s="224"/>
      <c r="AR47" s="222"/>
      <c r="AS47" s="223"/>
      <c r="AT47" s="223"/>
      <c r="AU47" s="223"/>
      <c r="AV47" s="223"/>
      <c r="AW47" s="223"/>
      <c r="AX47" s="223"/>
      <c r="AY47" s="224"/>
      <c r="AZ47" s="222"/>
      <c r="BA47" s="223"/>
      <c r="BB47" s="223"/>
      <c r="BC47" s="223"/>
      <c r="BD47" s="223"/>
      <c r="BE47" s="223"/>
      <c r="BF47" s="223"/>
      <c r="BG47" s="224"/>
      <c r="BH47" s="222"/>
      <c r="BI47" s="223"/>
      <c r="BJ47" s="223"/>
      <c r="BK47" s="223"/>
      <c r="BL47" s="223"/>
      <c r="BM47" s="223"/>
      <c r="BN47" s="223"/>
      <c r="BO47" s="224"/>
      <c r="BP47" s="222"/>
      <c r="BQ47" s="223"/>
      <c r="BR47" s="223"/>
      <c r="BS47" s="223"/>
      <c r="BT47" s="223"/>
      <c r="BU47" s="223"/>
      <c r="BV47" s="223"/>
      <c r="BW47" s="224"/>
      <c r="BX47" s="222"/>
      <c r="BY47" s="223"/>
      <c r="BZ47" s="223"/>
      <c r="CA47" s="223"/>
      <c r="CB47" s="223"/>
      <c r="CC47" s="223"/>
      <c r="CD47" s="223"/>
      <c r="CE47" s="224"/>
      <c r="CF47" s="222"/>
      <c r="CG47" s="223"/>
      <c r="CH47" s="223"/>
      <c r="CI47" s="223"/>
      <c r="CJ47" s="223"/>
      <c r="CK47" s="223"/>
      <c r="CL47" s="223"/>
      <c r="CM47" s="224"/>
      <c r="CN47" s="222"/>
      <c r="CO47" s="223"/>
      <c r="CP47" s="223"/>
      <c r="CQ47" s="223"/>
      <c r="CR47" s="223"/>
      <c r="CS47" s="223"/>
      <c r="CT47" s="223"/>
      <c r="CU47" s="225"/>
    </row>
    <row r="48" spans="1:99" s="3" customFormat="1" ht="12.75">
      <c r="A48" s="244" t="s">
        <v>106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6"/>
      <c r="R48" s="178"/>
      <c r="S48" s="178"/>
      <c r="T48" s="178"/>
      <c r="U48" s="179"/>
      <c r="V48" s="180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169"/>
      <c r="AJ48" s="170"/>
      <c r="AK48" s="170"/>
      <c r="AL48" s="170"/>
      <c r="AM48" s="170"/>
      <c r="AN48" s="170"/>
      <c r="AO48" s="170"/>
      <c r="AP48" s="170"/>
      <c r="AQ48" s="171"/>
      <c r="AR48" s="169"/>
      <c r="AS48" s="170"/>
      <c r="AT48" s="170"/>
      <c r="AU48" s="170"/>
      <c r="AV48" s="170"/>
      <c r="AW48" s="170"/>
      <c r="AX48" s="170"/>
      <c r="AY48" s="171"/>
      <c r="AZ48" s="169"/>
      <c r="BA48" s="170"/>
      <c r="BB48" s="170"/>
      <c r="BC48" s="170"/>
      <c r="BD48" s="170"/>
      <c r="BE48" s="170"/>
      <c r="BF48" s="170"/>
      <c r="BG48" s="171"/>
      <c r="BH48" s="169"/>
      <c r="BI48" s="170"/>
      <c r="BJ48" s="170"/>
      <c r="BK48" s="170"/>
      <c r="BL48" s="170"/>
      <c r="BM48" s="170"/>
      <c r="BN48" s="170"/>
      <c r="BO48" s="171"/>
      <c r="BP48" s="169"/>
      <c r="BQ48" s="170"/>
      <c r="BR48" s="170"/>
      <c r="BS48" s="170"/>
      <c r="BT48" s="170"/>
      <c r="BU48" s="170"/>
      <c r="BV48" s="170"/>
      <c r="BW48" s="171"/>
      <c r="BX48" s="169"/>
      <c r="BY48" s="170"/>
      <c r="BZ48" s="170"/>
      <c r="CA48" s="170"/>
      <c r="CB48" s="170"/>
      <c r="CC48" s="170"/>
      <c r="CD48" s="170"/>
      <c r="CE48" s="171"/>
      <c r="CF48" s="169"/>
      <c r="CG48" s="170"/>
      <c r="CH48" s="170"/>
      <c r="CI48" s="170"/>
      <c r="CJ48" s="170"/>
      <c r="CK48" s="170"/>
      <c r="CL48" s="170"/>
      <c r="CM48" s="171"/>
      <c r="CN48" s="169"/>
      <c r="CO48" s="170"/>
      <c r="CP48" s="170"/>
      <c r="CQ48" s="170"/>
      <c r="CR48" s="170"/>
      <c r="CS48" s="170"/>
      <c r="CT48" s="170"/>
      <c r="CU48" s="173"/>
    </row>
    <row r="49" spans="1:99" s="3" customFormat="1" ht="12.75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3"/>
      <c r="R49" s="184"/>
      <c r="S49" s="184"/>
      <c r="T49" s="184"/>
      <c r="U49" s="185"/>
      <c r="V49" s="198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5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176"/>
      <c r="CF49" s="174"/>
      <c r="CG49" s="175"/>
      <c r="CH49" s="175"/>
      <c r="CI49" s="175"/>
      <c r="CJ49" s="175"/>
      <c r="CK49" s="175"/>
      <c r="CL49" s="175"/>
      <c r="CM49" s="176"/>
      <c r="CN49" s="174"/>
      <c r="CO49" s="175"/>
      <c r="CP49" s="175"/>
      <c r="CQ49" s="175"/>
      <c r="CR49" s="175"/>
      <c r="CS49" s="175"/>
      <c r="CT49" s="175"/>
      <c r="CU49" s="177"/>
    </row>
    <row r="50" spans="1:99" s="3" customFormat="1" ht="12.75" hidden="1">
      <c r="A50" s="160" t="s">
        <v>107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3" t="s">
        <v>108</v>
      </c>
      <c r="S50" s="163"/>
      <c r="T50" s="163"/>
      <c r="U50" s="164"/>
      <c r="V50" s="167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4"/>
      <c r="AI50" s="151"/>
      <c r="AJ50" s="152"/>
      <c r="AK50" s="152"/>
      <c r="AL50" s="152"/>
      <c r="AM50" s="152"/>
      <c r="AN50" s="152"/>
      <c r="AO50" s="152"/>
      <c r="AP50" s="152"/>
      <c r="AQ50" s="153"/>
      <c r="AR50" s="151"/>
      <c r="AS50" s="152"/>
      <c r="AT50" s="152"/>
      <c r="AU50" s="152"/>
      <c r="AV50" s="152"/>
      <c r="AW50" s="152"/>
      <c r="AX50" s="152"/>
      <c r="AY50" s="153"/>
      <c r="AZ50" s="151"/>
      <c r="BA50" s="152"/>
      <c r="BB50" s="152"/>
      <c r="BC50" s="152"/>
      <c r="BD50" s="152"/>
      <c r="BE50" s="152"/>
      <c r="BF50" s="152"/>
      <c r="BG50" s="153"/>
      <c r="BH50" s="151"/>
      <c r="BI50" s="152"/>
      <c r="BJ50" s="152"/>
      <c r="BK50" s="152"/>
      <c r="BL50" s="152"/>
      <c r="BM50" s="152"/>
      <c r="BN50" s="152"/>
      <c r="BO50" s="153"/>
      <c r="BP50" s="151"/>
      <c r="BQ50" s="152"/>
      <c r="BR50" s="152"/>
      <c r="BS50" s="152"/>
      <c r="BT50" s="152"/>
      <c r="BU50" s="152"/>
      <c r="BV50" s="152"/>
      <c r="BW50" s="153"/>
      <c r="BX50" s="151"/>
      <c r="BY50" s="152"/>
      <c r="BZ50" s="152"/>
      <c r="CA50" s="152"/>
      <c r="CB50" s="152"/>
      <c r="CC50" s="152"/>
      <c r="CD50" s="152"/>
      <c r="CE50" s="153"/>
      <c r="CF50" s="151"/>
      <c r="CG50" s="152"/>
      <c r="CH50" s="152"/>
      <c r="CI50" s="152"/>
      <c r="CJ50" s="152"/>
      <c r="CK50" s="152"/>
      <c r="CL50" s="152"/>
      <c r="CM50" s="153"/>
      <c r="CN50" s="151"/>
      <c r="CO50" s="152"/>
      <c r="CP50" s="152"/>
      <c r="CQ50" s="152"/>
      <c r="CR50" s="152"/>
      <c r="CS50" s="152"/>
      <c r="CT50" s="152"/>
      <c r="CU50" s="172"/>
    </row>
    <row r="51" spans="1:99" s="3" customFormat="1" ht="12.75" hidden="1">
      <c r="A51" s="157" t="s">
        <v>109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/>
      <c r="R51" s="178"/>
      <c r="S51" s="178"/>
      <c r="T51" s="178"/>
      <c r="U51" s="179"/>
      <c r="V51" s="180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9"/>
      <c r="AI51" s="169"/>
      <c r="AJ51" s="170"/>
      <c r="AK51" s="170"/>
      <c r="AL51" s="170"/>
      <c r="AM51" s="170"/>
      <c r="AN51" s="170"/>
      <c r="AO51" s="170"/>
      <c r="AP51" s="170"/>
      <c r="AQ51" s="171"/>
      <c r="AR51" s="169"/>
      <c r="AS51" s="170"/>
      <c r="AT51" s="170"/>
      <c r="AU51" s="170"/>
      <c r="AV51" s="170"/>
      <c r="AW51" s="170"/>
      <c r="AX51" s="170"/>
      <c r="AY51" s="171"/>
      <c r="AZ51" s="169"/>
      <c r="BA51" s="170"/>
      <c r="BB51" s="170"/>
      <c r="BC51" s="170"/>
      <c r="BD51" s="170"/>
      <c r="BE51" s="170"/>
      <c r="BF51" s="170"/>
      <c r="BG51" s="171"/>
      <c r="BH51" s="169"/>
      <c r="BI51" s="170"/>
      <c r="BJ51" s="170"/>
      <c r="BK51" s="170"/>
      <c r="BL51" s="170"/>
      <c r="BM51" s="170"/>
      <c r="BN51" s="170"/>
      <c r="BO51" s="171"/>
      <c r="BP51" s="169"/>
      <c r="BQ51" s="170"/>
      <c r="BR51" s="170"/>
      <c r="BS51" s="170"/>
      <c r="BT51" s="170"/>
      <c r="BU51" s="170"/>
      <c r="BV51" s="170"/>
      <c r="BW51" s="171"/>
      <c r="BX51" s="169"/>
      <c r="BY51" s="170"/>
      <c r="BZ51" s="170"/>
      <c r="CA51" s="170"/>
      <c r="CB51" s="170"/>
      <c r="CC51" s="170"/>
      <c r="CD51" s="170"/>
      <c r="CE51" s="171"/>
      <c r="CF51" s="169"/>
      <c r="CG51" s="170"/>
      <c r="CH51" s="170"/>
      <c r="CI51" s="170"/>
      <c r="CJ51" s="170"/>
      <c r="CK51" s="170"/>
      <c r="CL51" s="170"/>
      <c r="CM51" s="171"/>
      <c r="CN51" s="169"/>
      <c r="CO51" s="170"/>
      <c r="CP51" s="170"/>
      <c r="CQ51" s="170"/>
      <c r="CR51" s="170"/>
      <c r="CS51" s="170"/>
      <c r="CT51" s="170"/>
      <c r="CU51" s="173"/>
    </row>
    <row r="52" spans="1:99" s="3" customFormat="1" ht="12.75" hidden="1">
      <c r="A52" s="195" t="s">
        <v>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184"/>
      <c r="S52" s="184"/>
      <c r="T52" s="184"/>
      <c r="U52" s="185"/>
      <c r="V52" s="198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5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176"/>
      <c r="CF52" s="174"/>
      <c r="CG52" s="175"/>
      <c r="CH52" s="175"/>
      <c r="CI52" s="175"/>
      <c r="CJ52" s="175"/>
      <c r="CK52" s="175"/>
      <c r="CL52" s="175"/>
      <c r="CM52" s="176"/>
      <c r="CN52" s="174"/>
      <c r="CO52" s="175"/>
      <c r="CP52" s="175"/>
      <c r="CQ52" s="175"/>
      <c r="CR52" s="175"/>
      <c r="CS52" s="175"/>
      <c r="CT52" s="175"/>
      <c r="CU52" s="177"/>
    </row>
    <row r="53" spans="1:99" s="3" customFormat="1" ht="12.75">
      <c r="A53" s="160" t="s">
        <v>110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63" t="s">
        <v>111</v>
      </c>
      <c r="S53" s="163"/>
      <c r="T53" s="163"/>
      <c r="U53" s="164"/>
      <c r="V53" s="167" t="s">
        <v>249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151">
        <f>AI55</f>
        <v>0</v>
      </c>
      <c r="AJ53" s="152"/>
      <c r="AK53" s="152"/>
      <c r="AL53" s="152"/>
      <c r="AM53" s="152"/>
      <c r="AN53" s="152"/>
      <c r="AO53" s="152"/>
      <c r="AP53" s="152"/>
      <c r="AQ53" s="153"/>
      <c r="AR53" s="151">
        <v>0</v>
      </c>
      <c r="AS53" s="152"/>
      <c r="AT53" s="152"/>
      <c r="AU53" s="152"/>
      <c r="AV53" s="152"/>
      <c r="AW53" s="152"/>
      <c r="AX53" s="152"/>
      <c r="AY53" s="153"/>
      <c r="AZ53" s="151">
        <f>AZ55</f>
        <v>0</v>
      </c>
      <c r="BA53" s="152"/>
      <c r="BB53" s="152"/>
      <c r="BC53" s="152"/>
      <c r="BD53" s="152"/>
      <c r="BE53" s="152"/>
      <c r="BF53" s="152"/>
      <c r="BG53" s="153"/>
      <c r="BH53" s="151">
        <f>BH55</f>
        <v>0</v>
      </c>
      <c r="BI53" s="152"/>
      <c r="BJ53" s="152"/>
      <c r="BK53" s="152"/>
      <c r="BL53" s="152"/>
      <c r="BM53" s="152"/>
      <c r="BN53" s="152"/>
      <c r="BO53" s="153"/>
      <c r="BP53" s="151">
        <f>BP55</f>
        <v>0</v>
      </c>
      <c r="BQ53" s="152"/>
      <c r="BR53" s="152"/>
      <c r="BS53" s="152"/>
      <c r="BT53" s="152"/>
      <c r="BU53" s="152"/>
      <c r="BV53" s="152"/>
      <c r="BW53" s="153"/>
      <c r="BX53" s="151">
        <f>BX55</f>
        <v>0</v>
      </c>
      <c r="BY53" s="152"/>
      <c r="BZ53" s="152"/>
      <c r="CA53" s="152"/>
      <c r="CB53" s="152"/>
      <c r="CC53" s="152"/>
      <c r="CD53" s="152"/>
      <c r="CE53" s="153"/>
      <c r="CF53" s="151">
        <f>CF55</f>
        <v>0</v>
      </c>
      <c r="CG53" s="152"/>
      <c r="CH53" s="152"/>
      <c r="CI53" s="152"/>
      <c r="CJ53" s="152"/>
      <c r="CK53" s="152"/>
      <c r="CL53" s="152"/>
      <c r="CM53" s="153"/>
      <c r="CN53" s="151">
        <f>CN55</f>
        <v>0</v>
      </c>
      <c r="CO53" s="152"/>
      <c r="CP53" s="152"/>
      <c r="CQ53" s="152"/>
      <c r="CR53" s="152"/>
      <c r="CS53" s="152"/>
      <c r="CT53" s="152"/>
      <c r="CU53" s="153"/>
    </row>
    <row r="54" spans="1:99" s="3" customFormat="1" ht="12.75">
      <c r="A54" s="157" t="s">
        <v>112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9"/>
      <c r="R54" s="178"/>
      <c r="S54" s="178"/>
      <c r="T54" s="178"/>
      <c r="U54" s="179"/>
      <c r="V54" s="180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169"/>
      <c r="AJ54" s="170"/>
      <c r="AK54" s="170"/>
      <c r="AL54" s="170"/>
      <c r="AM54" s="170"/>
      <c r="AN54" s="170"/>
      <c r="AO54" s="170"/>
      <c r="AP54" s="170"/>
      <c r="AQ54" s="171"/>
      <c r="AR54" s="169"/>
      <c r="AS54" s="170"/>
      <c r="AT54" s="170"/>
      <c r="AU54" s="170"/>
      <c r="AV54" s="170"/>
      <c r="AW54" s="170"/>
      <c r="AX54" s="170"/>
      <c r="AY54" s="171"/>
      <c r="AZ54" s="169"/>
      <c r="BA54" s="170"/>
      <c r="BB54" s="170"/>
      <c r="BC54" s="170"/>
      <c r="BD54" s="170"/>
      <c r="BE54" s="170"/>
      <c r="BF54" s="170"/>
      <c r="BG54" s="171"/>
      <c r="BH54" s="169"/>
      <c r="BI54" s="170"/>
      <c r="BJ54" s="170"/>
      <c r="BK54" s="170"/>
      <c r="BL54" s="170"/>
      <c r="BM54" s="170"/>
      <c r="BN54" s="170"/>
      <c r="BO54" s="171"/>
      <c r="BP54" s="169"/>
      <c r="BQ54" s="170"/>
      <c r="BR54" s="170"/>
      <c r="BS54" s="170"/>
      <c r="BT54" s="170"/>
      <c r="BU54" s="170"/>
      <c r="BV54" s="170"/>
      <c r="BW54" s="171"/>
      <c r="BX54" s="169"/>
      <c r="BY54" s="170"/>
      <c r="BZ54" s="170"/>
      <c r="CA54" s="170"/>
      <c r="CB54" s="170"/>
      <c r="CC54" s="170"/>
      <c r="CD54" s="170"/>
      <c r="CE54" s="171"/>
      <c r="CF54" s="169"/>
      <c r="CG54" s="170"/>
      <c r="CH54" s="170"/>
      <c r="CI54" s="170"/>
      <c r="CJ54" s="170"/>
      <c r="CK54" s="170"/>
      <c r="CL54" s="170"/>
      <c r="CM54" s="171"/>
      <c r="CN54" s="169"/>
      <c r="CO54" s="170"/>
      <c r="CP54" s="170"/>
      <c r="CQ54" s="170"/>
      <c r="CR54" s="170"/>
      <c r="CS54" s="170"/>
      <c r="CT54" s="170"/>
      <c r="CU54" s="171"/>
    </row>
    <row r="55" spans="1:99" s="3" customFormat="1" ht="28.5" customHeight="1">
      <c r="A55" s="199" t="s">
        <v>194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184" t="s">
        <v>195</v>
      </c>
      <c r="S55" s="184"/>
      <c r="T55" s="184"/>
      <c r="U55" s="185"/>
      <c r="V55" s="198" t="s">
        <v>249</v>
      </c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174">
        <f>AR55+BH55+CF55</f>
        <v>0</v>
      </c>
      <c r="AJ55" s="175"/>
      <c r="AK55" s="175"/>
      <c r="AL55" s="175"/>
      <c r="AM55" s="175"/>
      <c r="AN55" s="175"/>
      <c r="AO55" s="175"/>
      <c r="AP55" s="175"/>
      <c r="AQ55" s="176"/>
      <c r="AR55" s="174">
        <v>0</v>
      </c>
      <c r="AS55" s="175"/>
      <c r="AT55" s="175"/>
      <c r="AU55" s="175"/>
      <c r="AV55" s="175"/>
      <c r="AW55" s="175"/>
      <c r="AX55" s="175"/>
      <c r="AY55" s="176"/>
      <c r="AZ55" s="174"/>
      <c r="BA55" s="175"/>
      <c r="BB55" s="175"/>
      <c r="BC55" s="175"/>
      <c r="BD55" s="175"/>
      <c r="BE55" s="175"/>
      <c r="BF55" s="175"/>
      <c r="BG55" s="176"/>
      <c r="BH55" s="174">
        <v>0</v>
      </c>
      <c r="BI55" s="175"/>
      <c r="BJ55" s="175"/>
      <c r="BK55" s="175"/>
      <c r="BL55" s="175"/>
      <c r="BM55" s="175"/>
      <c r="BN55" s="175"/>
      <c r="BO55" s="176"/>
      <c r="BP55" s="174"/>
      <c r="BQ55" s="175"/>
      <c r="BR55" s="175"/>
      <c r="BS55" s="175"/>
      <c r="BT55" s="175"/>
      <c r="BU55" s="175"/>
      <c r="BV55" s="175"/>
      <c r="BW55" s="176"/>
      <c r="BX55" s="174"/>
      <c r="BY55" s="175"/>
      <c r="BZ55" s="175"/>
      <c r="CA55" s="175"/>
      <c r="CB55" s="175"/>
      <c r="CC55" s="175"/>
      <c r="CD55" s="175"/>
      <c r="CE55" s="176"/>
      <c r="CF55" s="174">
        <v>0</v>
      </c>
      <c r="CG55" s="175"/>
      <c r="CH55" s="175"/>
      <c r="CI55" s="175"/>
      <c r="CJ55" s="175"/>
      <c r="CK55" s="175"/>
      <c r="CL55" s="175"/>
      <c r="CM55" s="176"/>
      <c r="CN55" s="174">
        <v>0</v>
      </c>
      <c r="CO55" s="175"/>
      <c r="CP55" s="175"/>
      <c r="CQ55" s="175"/>
      <c r="CR55" s="175"/>
      <c r="CS55" s="175"/>
      <c r="CT55" s="175"/>
      <c r="CU55" s="177"/>
    </row>
    <row r="56" spans="1:99" s="3" customFormat="1" ht="15.75" customHeight="1">
      <c r="A56" s="199" t="s">
        <v>200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184" t="s">
        <v>198</v>
      </c>
      <c r="S56" s="184"/>
      <c r="T56" s="184"/>
      <c r="U56" s="185"/>
      <c r="V56" s="198" t="s">
        <v>249</v>
      </c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174">
        <f>AR56+BH56+CF56</f>
        <v>0</v>
      </c>
      <c r="AJ56" s="175"/>
      <c r="AK56" s="175"/>
      <c r="AL56" s="175"/>
      <c r="AM56" s="175"/>
      <c r="AN56" s="175"/>
      <c r="AO56" s="175"/>
      <c r="AP56" s="175"/>
      <c r="AQ56" s="176"/>
      <c r="AR56" s="174">
        <v>0</v>
      </c>
      <c r="AS56" s="175"/>
      <c r="AT56" s="175"/>
      <c r="AU56" s="175"/>
      <c r="AV56" s="175"/>
      <c r="AW56" s="175"/>
      <c r="AX56" s="175"/>
      <c r="AY56" s="176"/>
      <c r="AZ56" s="174"/>
      <c r="BA56" s="175"/>
      <c r="BB56" s="175"/>
      <c r="BC56" s="175"/>
      <c r="BD56" s="175"/>
      <c r="BE56" s="175"/>
      <c r="BF56" s="175"/>
      <c r="BG56" s="176"/>
      <c r="BH56" s="174">
        <v>0</v>
      </c>
      <c r="BI56" s="175"/>
      <c r="BJ56" s="175"/>
      <c r="BK56" s="175"/>
      <c r="BL56" s="175"/>
      <c r="BM56" s="175"/>
      <c r="BN56" s="175"/>
      <c r="BO56" s="176"/>
      <c r="BP56" s="174"/>
      <c r="BQ56" s="175"/>
      <c r="BR56" s="175"/>
      <c r="BS56" s="175"/>
      <c r="BT56" s="175"/>
      <c r="BU56" s="175"/>
      <c r="BV56" s="175"/>
      <c r="BW56" s="176"/>
      <c r="BX56" s="174"/>
      <c r="BY56" s="175"/>
      <c r="BZ56" s="175"/>
      <c r="CA56" s="175"/>
      <c r="CB56" s="175"/>
      <c r="CC56" s="175"/>
      <c r="CD56" s="175"/>
      <c r="CE56" s="176"/>
      <c r="CF56" s="174">
        <v>0</v>
      </c>
      <c r="CG56" s="175"/>
      <c r="CH56" s="175"/>
      <c r="CI56" s="175"/>
      <c r="CJ56" s="175"/>
      <c r="CK56" s="175"/>
      <c r="CL56" s="175"/>
      <c r="CM56" s="176"/>
      <c r="CN56" s="174">
        <v>0</v>
      </c>
      <c r="CO56" s="175"/>
      <c r="CP56" s="175"/>
      <c r="CQ56" s="175"/>
      <c r="CR56" s="175"/>
      <c r="CS56" s="175"/>
      <c r="CT56" s="175"/>
      <c r="CU56" s="177"/>
    </row>
    <row r="57" spans="1:99" s="3" customFormat="1" ht="15.75" customHeight="1">
      <c r="A57" s="199" t="s">
        <v>201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184" t="s">
        <v>199</v>
      </c>
      <c r="S57" s="184"/>
      <c r="T57" s="184"/>
      <c r="U57" s="185"/>
      <c r="V57" s="198" t="s">
        <v>249</v>
      </c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5"/>
      <c r="AI57" s="174">
        <f>AR57+BH57+CF57</f>
        <v>0</v>
      </c>
      <c r="AJ57" s="175"/>
      <c r="AK57" s="175"/>
      <c r="AL57" s="175"/>
      <c r="AM57" s="175"/>
      <c r="AN57" s="175"/>
      <c r="AO57" s="175"/>
      <c r="AP57" s="175"/>
      <c r="AQ57" s="176"/>
      <c r="AR57" s="174">
        <v>0</v>
      </c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>
        <v>0</v>
      </c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176"/>
      <c r="CF57" s="174">
        <v>0</v>
      </c>
      <c r="CG57" s="175"/>
      <c r="CH57" s="175"/>
      <c r="CI57" s="175"/>
      <c r="CJ57" s="175"/>
      <c r="CK57" s="175"/>
      <c r="CL57" s="175"/>
      <c r="CM57" s="176"/>
      <c r="CN57" s="174">
        <v>0</v>
      </c>
      <c r="CO57" s="175"/>
      <c r="CP57" s="175"/>
      <c r="CQ57" s="175"/>
      <c r="CR57" s="175"/>
      <c r="CS57" s="175"/>
      <c r="CT57" s="175"/>
      <c r="CU57" s="177"/>
    </row>
    <row r="58" spans="1:99" s="3" customFormat="1" ht="12.75" hidden="1">
      <c r="A58" s="160" t="s">
        <v>113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3" t="s">
        <v>114</v>
      </c>
      <c r="S58" s="163"/>
      <c r="T58" s="163"/>
      <c r="U58" s="164"/>
      <c r="V58" s="167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151"/>
      <c r="AJ58" s="152"/>
      <c r="AK58" s="152"/>
      <c r="AL58" s="152"/>
      <c r="AM58" s="152"/>
      <c r="AN58" s="152"/>
      <c r="AO58" s="152"/>
      <c r="AP58" s="152"/>
      <c r="AQ58" s="153"/>
      <c r="AR58" s="151"/>
      <c r="AS58" s="152"/>
      <c r="AT58" s="152"/>
      <c r="AU58" s="152"/>
      <c r="AV58" s="152"/>
      <c r="AW58" s="152"/>
      <c r="AX58" s="152"/>
      <c r="AY58" s="153"/>
      <c r="AZ58" s="151"/>
      <c r="BA58" s="152"/>
      <c r="BB58" s="152"/>
      <c r="BC58" s="152"/>
      <c r="BD58" s="152"/>
      <c r="BE58" s="152"/>
      <c r="BF58" s="152"/>
      <c r="BG58" s="153"/>
      <c r="BH58" s="151"/>
      <c r="BI58" s="152"/>
      <c r="BJ58" s="152"/>
      <c r="BK58" s="152"/>
      <c r="BL58" s="152"/>
      <c r="BM58" s="152"/>
      <c r="BN58" s="152"/>
      <c r="BO58" s="153"/>
      <c r="BP58" s="151"/>
      <c r="BQ58" s="152"/>
      <c r="BR58" s="152"/>
      <c r="BS58" s="152"/>
      <c r="BT58" s="152"/>
      <c r="BU58" s="152"/>
      <c r="BV58" s="152"/>
      <c r="BW58" s="153"/>
      <c r="BX58" s="151"/>
      <c r="BY58" s="152"/>
      <c r="BZ58" s="152"/>
      <c r="CA58" s="152"/>
      <c r="CB58" s="152"/>
      <c r="CC58" s="152"/>
      <c r="CD58" s="152"/>
      <c r="CE58" s="153"/>
      <c r="CF58" s="151"/>
      <c r="CG58" s="152"/>
      <c r="CH58" s="152"/>
      <c r="CI58" s="152"/>
      <c r="CJ58" s="152"/>
      <c r="CK58" s="152"/>
      <c r="CL58" s="152"/>
      <c r="CM58" s="153"/>
      <c r="CN58" s="151"/>
      <c r="CO58" s="152"/>
      <c r="CP58" s="152"/>
      <c r="CQ58" s="152"/>
      <c r="CR58" s="152"/>
      <c r="CS58" s="152"/>
      <c r="CT58" s="152"/>
      <c r="CU58" s="172"/>
    </row>
    <row r="59" spans="1:99" s="3" customFormat="1" ht="12.75" hidden="1">
      <c r="A59" s="157" t="s">
        <v>115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78"/>
      <c r="S59" s="178"/>
      <c r="T59" s="178"/>
      <c r="U59" s="179"/>
      <c r="V59" s="180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169"/>
      <c r="AJ59" s="170"/>
      <c r="AK59" s="170"/>
      <c r="AL59" s="170"/>
      <c r="AM59" s="170"/>
      <c r="AN59" s="170"/>
      <c r="AO59" s="170"/>
      <c r="AP59" s="170"/>
      <c r="AQ59" s="171"/>
      <c r="AR59" s="169"/>
      <c r="AS59" s="170"/>
      <c r="AT59" s="170"/>
      <c r="AU59" s="170"/>
      <c r="AV59" s="170"/>
      <c r="AW59" s="170"/>
      <c r="AX59" s="170"/>
      <c r="AY59" s="171"/>
      <c r="AZ59" s="169"/>
      <c r="BA59" s="170"/>
      <c r="BB59" s="170"/>
      <c r="BC59" s="170"/>
      <c r="BD59" s="170"/>
      <c r="BE59" s="170"/>
      <c r="BF59" s="170"/>
      <c r="BG59" s="171"/>
      <c r="BH59" s="169"/>
      <c r="BI59" s="170"/>
      <c r="BJ59" s="170"/>
      <c r="BK59" s="170"/>
      <c r="BL59" s="170"/>
      <c r="BM59" s="170"/>
      <c r="BN59" s="170"/>
      <c r="BO59" s="171"/>
      <c r="BP59" s="169"/>
      <c r="BQ59" s="170"/>
      <c r="BR59" s="170"/>
      <c r="BS59" s="170"/>
      <c r="BT59" s="170"/>
      <c r="BU59" s="170"/>
      <c r="BV59" s="170"/>
      <c r="BW59" s="171"/>
      <c r="BX59" s="169"/>
      <c r="BY59" s="170"/>
      <c r="BZ59" s="170"/>
      <c r="CA59" s="170"/>
      <c r="CB59" s="170"/>
      <c r="CC59" s="170"/>
      <c r="CD59" s="170"/>
      <c r="CE59" s="171"/>
      <c r="CF59" s="169"/>
      <c r="CG59" s="170"/>
      <c r="CH59" s="170"/>
      <c r="CI59" s="170"/>
      <c r="CJ59" s="170"/>
      <c r="CK59" s="170"/>
      <c r="CL59" s="170"/>
      <c r="CM59" s="171"/>
      <c r="CN59" s="169"/>
      <c r="CO59" s="170"/>
      <c r="CP59" s="170"/>
      <c r="CQ59" s="170"/>
      <c r="CR59" s="170"/>
      <c r="CS59" s="170"/>
      <c r="CT59" s="170"/>
      <c r="CU59" s="173"/>
    </row>
    <row r="60" spans="1:99" s="3" customFormat="1" ht="12.75">
      <c r="A60" s="232" t="s">
        <v>116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4"/>
      <c r="R60" s="163" t="s">
        <v>117</v>
      </c>
      <c r="S60" s="163"/>
      <c r="T60" s="163"/>
      <c r="U60" s="164"/>
      <c r="V60" s="167" t="s">
        <v>249</v>
      </c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151">
        <f>SUM(AR60:CM62)</f>
        <v>30500</v>
      </c>
      <c r="AJ60" s="152"/>
      <c r="AK60" s="152"/>
      <c r="AL60" s="152"/>
      <c r="AM60" s="152"/>
      <c r="AN60" s="152"/>
      <c r="AO60" s="152"/>
      <c r="AP60" s="152"/>
      <c r="AQ60" s="153"/>
      <c r="AR60" s="151">
        <v>500</v>
      </c>
      <c r="AS60" s="152"/>
      <c r="AT60" s="152"/>
      <c r="AU60" s="152"/>
      <c r="AV60" s="152"/>
      <c r="AW60" s="152"/>
      <c r="AX60" s="152"/>
      <c r="AY60" s="153"/>
      <c r="AZ60" s="151"/>
      <c r="BA60" s="152"/>
      <c r="BB60" s="152"/>
      <c r="BC60" s="152"/>
      <c r="BD60" s="152"/>
      <c r="BE60" s="152"/>
      <c r="BF60" s="152"/>
      <c r="BG60" s="153"/>
      <c r="BH60" s="151">
        <v>0</v>
      </c>
      <c r="BI60" s="152"/>
      <c r="BJ60" s="152"/>
      <c r="BK60" s="152"/>
      <c r="BL60" s="152"/>
      <c r="BM60" s="152"/>
      <c r="BN60" s="152"/>
      <c r="BO60" s="153"/>
      <c r="BP60" s="151"/>
      <c r="BQ60" s="152"/>
      <c r="BR60" s="152"/>
      <c r="BS60" s="152"/>
      <c r="BT60" s="152"/>
      <c r="BU60" s="152"/>
      <c r="BV60" s="152"/>
      <c r="BW60" s="153"/>
      <c r="BX60" s="151"/>
      <c r="BY60" s="152"/>
      <c r="BZ60" s="152"/>
      <c r="CA60" s="152"/>
      <c r="CB60" s="152"/>
      <c r="CC60" s="152"/>
      <c r="CD60" s="152"/>
      <c r="CE60" s="153"/>
      <c r="CF60" s="151">
        <v>30000</v>
      </c>
      <c r="CG60" s="152"/>
      <c r="CH60" s="152"/>
      <c r="CI60" s="152"/>
      <c r="CJ60" s="152"/>
      <c r="CK60" s="152"/>
      <c r="CL60" s="152"/>
      <c r="CM60" s="153"/>
      <c r="CN60" s="151">
        <v>0</v>
      </c>
      <c r="CO60" s="152"/>
      <c r="CP60" s="152"/>
      <c r="CQ60" s="152"/>
      <c r="CR60" s="152"/>
      <c r="CS60" s="152"/>
      <c r="CT60" s="152"/>
      <c r="CU60" s="172"/>
    </row>
    <row r="61" spans="1:99" s="3" customFormat="1" ht="12.75">
      <c r="A61" s="226" t="s">
        <v>118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  <c r="R61" s="235"/>
      <c r="S61" s="235"/>
      <c r="T61" s="235"/>
      <c r="U61" s="236"/>
      <c r="V61" s="237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6"/>
      <c r="AI61" s="222"/>
      <c r="AJ61" s="223"/>
      <c r="AK61" s="223"/>
      <c r="AL61" s="223"/>
      <c r="AM61" s="223"/>
      <c r="AN61" s="223"/>
      <c r="AO61" s="223"/>
      <c r="AP61" s="223"/>
      <c r="AQ61" s="224"/>
      <c r="AR61" s="222"/>
      <c r="AS61" s="223"/>
      <c r="AT61" s="223"/>
      <c r="AU61" s="223"/>
      <c r="AV61" s="223"/>
      <c r="AW61" s="223"/>
      <c r="AX61" s="223"/>
      <c r="AY61" s="224"/>
      <c r="AZ61" s="222"/>
      <c r="BA61" s="223"/>
      <c r="BB61" s="223"/>
      <c r="BC61" s="223"/>
      <c r="BD61" s="223"/>
      <c r="BE61" s="223"/>
      <c r="BF61" s="223"/>
      <c r="BG61" s="224"/>
      <c r="BH61" s="222"/>
      <c r="BI61" s="223"/>
      <c r="BJ61" s="223"/>
      <c r="BK61" s="223"/>
      <c r="BL61" s="223"/>
      <c r="BM61" s="223"/>
      <c r="BN61" s="223"/>
      <c r="BO61" s="224"/>
      <c r="BP61" s="222"/>
      <c r="BQ61" s="223"/>
      <c r="BR61" s="223"/>
      <c r="BS61" s="223"/>
      <c r="BT61" s="223"/>
      <c r="BU61" s="223"/>
      <c r="BV61" s="223"/>
      <c r="BW61" s="224"/>
      <c r="BX61" s="222"/>
      <c r="BY61" s="223"/>
      <c r="BZ61" s="223"/>
      <c r="CA61" s="223"/>
      <c r="CB61" s="223"/>
      <c r="CC61" s="223"/>
      <c r="CD61" s="223"/>
      <c r="CE61" s="224"/>
      <c r="CF61" s="222"/>
      <c r="CG61" s="223"/>
      <c r="CH61" s="223"/>
      <c r="CI61" s="223"/>
      <c r="CJ61" s="223"/>
      <c r="CK61" s="223"/>
      <c r="CL61" s="223"/>
      <c r="CM61" s="224"/>
      <c r="CN61" s="222"/>
      <c r="CO61" s="223"/>
      <c r="CP61" s="223"/>
      <c r="CQ61" s="223"/>
      <c r="CR61" s="223"/>
      <c r="CS61" s="223"/>
      <c r="CT61" s="223"/>
      <c r="CU61" s="225"/>
    </row>
    <row r="62" spans="1:99" s="3" customFormat="1" ht="12.75">
      <c r="A62" s="229" t="s">
        <v>119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1"/>
      <c r="R62" s="178"/>
      <c r="S62" s="178"/>
      <c r="T62" s="178"/>
      <c r="U62" s="179"/>
      <c r="V62" s="180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69"/>
      <c r="AJ62" s="170"/>
      <c r="AK62" s="170"/>
      <c r="AL62" s="170"/>
      <c r="AM62" s="170"/>
      <c r="AN62" s="170"/>
      <c r="AO62" s="170"/>
      <c r="AP62" s="170"/>
      <c r="AQ62" s="171"/>
      <c r="AR62" s="169"/>
      <c r="AS62" s="170"/>
      <c r="AT62" s="170"/>
      <c r="AU62" s="170"/>
      <c r="AV62" s="170"/>
      <c r="AW62" s="170"/>
      <c r="AX62" s="170"/>
      <c r="AY62" s="171"/>
      <c r="AZ62" s="169"/>
      <c r="BA62" s="170"/>
      <c r="BB62" s="170"/>
      <c r="BC62" s="170"/>
      <c r="BD62" s="170"/>
      <c r="BE62" s="170"/>
      <c r="BF62" s="170"/>
      <c r="BG62" s="171"/>
      <c r="BH62" s="169"/>
      <c r="BI62" s="170"/>
      <c r="BJ62" s="170"/>
      <c r="BK62" s="170"/>
      <c r="BL62" s="170"/>
      <c r="BM62" s="170"/>
      <c r="BN62" s="170"/>
      <c r="BO62" s="171"/>
      <c r="BP62" s="169"/>
      <c r="BQ62" s="170"/>
      <c r="BR62" s="170"/>
      <c r="BS62" s="170"/>
      <c r="BT62" s="170"/>
      <c r="BU62" s="170"/>
      <c r="BV62" s="170"/>
      <c r="BW62" s="171"/>
      <c r="BX62" s="169"/>
      <c r="BY62" s="170"/>
      <c r="BZ62" s="170"/>
      <c r="CA62" s="170"/>
      <c r="CB62" s="170"/>
      <c r="CC62" s="170"/>
      <c r="CD62" s="170"/>
      <c r="CE62" s="171"/>
      <c r="CF62" s="169"/>
      <c r="CG62" s="170"/>
      <c r="CH62" s="170"/>
      <c r="CI62" s="170"/>
      <c r="CJ62" s="170"/>
      <c r="CK62" s="170"/>
      <c r="CL62" s="170"/>
      <c r="CM62" s="171"/>
      <c r="CN62" s="169"/>
      <c r="CO62" s="170"/>
      <c r="CP62" s="170"/>
      <c r="CQ62" s="170"/>
      <c r="CR62" s="170"/>
      <c r="CS62" s="170"/>
      <c r="CT62" s="170"/>
      <c r="CU62" s="173"/>
    </row>
    <row r="63" spans="1:104" s="3" customFormat="1" ht="12.75">
      <c r="A63" s="160" t="s">
        <v>120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2"/>
      <c r="R63" s="163" t="s">
        <v>121</v>
      </c>
      <c r="S63" s="163"/>
      <c r="T63" s="163"/>
      <c r="U63" s="164"/>
      <c r="V63" s="167" t="s">
        <v>38</v>
      </c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4"/>
      <c r="AI63" s="307">
        <f>SUM(AR63:CU64)</f>
        <v>4207100</v>
      </c>
      <c r="AJ63" s="308"/>
      <c r="AK63" s="308"/>
      <c r="AL63" s="308"/>
      <c r="AM63" s="308"/>
      <c r="AN63" s="308"/>
      <c r="AO63" s="308"/>
      <c r="AP63" s="308"/>
      <c r="AQ63" s="309"/>
      <c r="AR63" s="151">
        <f>SUM(AR65:AY69)</f>
        <v>2949200</v>
      </c>
      <c r="AS63" s="152"/>
      <c r="AT63" s="152"/>
      <c r="AU63" s="152"/>
      <c r="AV63" s="152"/>
      <c r="AW63" s="152"/>
      <c r="AX63" s="152"/>
      <c r="AY63" s="153"/>
      <c r="AZ63" s="151"/>
      <c r="BA63" s="152"/>
      <c r="BB63" s="152"/>
      <c r="BC63" s="152"/>
      <c r="BD63" s="152"/>
      <c r="BE63" s="152"/>
      <c r="BF63" s="152"/>
      <c r="BG63" s="153"/>
      <c r="BH63" s="151">
        <f>SUM(BH65:BO69)</f>
        <v>275900</v>
      </c>
      <c r="BI63" s="152"/>
      <c r="BJ63" s="152"/>
      <c r="BK63" s="152"/>
      <c r="BL63" s="152"/>
      <c r="BM63" s="152"/>
      <c r="BN63" s="152"/>
      <c r="BO63" s="153"/>
      <c r="BP63" s="151"/>
      <c r="BQ63" s="152"/>
      <c r="BR63" s="152"/>
      <c r="BS63" s="152"/>
      <c r="BT63" s="152"/>
      <c r="BU63" s="152"/>
      <c r="BV63" s="152"/>
      <c r="BW63" s="153"/>
      <c r="BX63" s="151"/>
      <c r="BY63" s="152"/>
      <c r="BZ63" s="152"/>
      <c r="CA63" s="152"/>
      <c r="CB63" s="152"/>
      <c r="CC63" s="152"/>
      <c r="CD63" s="152"/>
      <c r="CE63" s="153"/>
      <c r="CF63" s="151">
        <f>SUM(CF65:CM69)</f>
        <v>982000</v>
      </c>
      <c r="CG63" s="152"/>
      <c r="CH63" s="152"/>
      <c r="CI63" s="152"/>
      <c r="CJ63" s="152"/>
      <c r="CK63" s="152"/>
      <c r="CL63" s="152"/>
      <c r="CM63" s="153"/>
      <c r="CN63" s="151">
        <v>0</v>
      </c>
      <c r="CO63" s="152"/>
      <c r="CP63" s="152"/>
      <c r="CQ63" s="152"/>
      <c r="CR63" s="152"/>
      <c r="CS63" s="152"/>
      <c r="CT63" s="152"/>
      <c r="CU63" s="172"/>
      <c r="CZ63" s="70"/>
    </row>
    <row r="64" spans="1:104" s="3" customFormat="1" ht="12.75">
      <c r="A64" s="157" t="s">
        <v>122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178"/>
      <c r="S64" s="178"/>
      <c r="T64" s="178"/>
      <c r="U64" s="179"/>
      <c r="V64" s="180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9"/>
      <c r="AI64" s="310"/>
      <c r="AJ64" s="311"/>
      <c r="AK64" s="311"/>
      <c r="AL64" s="311"/>
      <c r="AM64" s="311"/>
      <c r="AN64" s="311"/>
      <c r="AO64" s="311"/>
      <c r="AP64" s="311"/>
      <c r="AQ64" s="312"/>
      <c r="AR64" s="169"/>
      <c r="AS64" s="170"/>
      <c r="AT64" s="170"/>
      <c r="AU64" s="170"/>
      <c r="AV64" s="170"/>
      <c r="AW64" s="170"/>
      <c r="AX64" s="170"/>
      <c r="AY64" s="171"/>
      <c r="AZ64" s="169"/>
      <c r="BA64" s="170"/>
      <c r="BB64" s="170"/>
      <c r="BC64" s="170"/>
      <c r="BD64" s="170"/>
      <c r="BE64" s="170"/>
      <c r="BF64" s="170"/>
      <c r="BG64" s="171"/>
      <c r="BH64" s="169"/>
      <c r="BI64" s="170"/>
      <c r="BJ64" s="170"/>
      <c r="BK64" s="170"/>
      <c r="BL64" s="170"/>
      <c r="BM64" s="170"/>
      <c r="BN64" s="170"/>
      <c r="BO64" s="171"/>
      <c r="BP64" s="169"/>
      <c r="BQ64" s="170"/>
      <c r="BR64" s="170"/>
      <c r="BS64" s="170"/>
      <c r="BT64" s="170"/>
      <c r="BU64" s="170"/>
      <c r="BV64" s="170"/>
      <c r="BW64" s="171"/>
      <c r="BX64" s="169"/>
      <c r="BY64" s="170"/>
      <c r="BZ64" s="170"/>
      <c r="CA64" s="170"/>
      <c r="CB64" s="170"/>
      <c r="CC64" s="170"/>
      <c r="CD64" s="170"/>
      <c r="CE64" s="171"/>
      <c r="CF64" s="169"/>
      <c r="CG64" s="170"/>
      <c r="CH64" s="170"/>
      <c r="CI64" s="170"/>
      <c r="CJ64" s="170"/>
      <c r="CK64" s="170"/>
      <c r="CL64" s="170"/>
      <c r="CM64" s="171"/>
      <c r="CN64" s="169"/>
      <c r="CO64" s="170"/>
      <c r="CP64" s="170"/>
      <c r="CQ64" s="170"/>
      <c r="CR64" s="170"/>
      <c r="CS64" s="170"/>
      <c r="CT64" s="170"/>
      <c r="CU64" s="173"/>
      <c r="CZ64" s="70"/>
    </row>
    <row r="65" spans="1:104" s="3" customFormat="1" ht="12.75">
      <c r="A65" s="195" t="s">
        <v>252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7"/>
      <c r="R65" s="184" t="s">
        <v>256</v>
      </c>
      <c r="S65" s="184"/>
      <c r="T65" s="184"/>
      <c r="U65" s="185"/>
      <c r="V65" s="198" t="s">
        <v>249</v>
      </c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5"/>
      <c r="AI65" s="174">
        <f>SUM(AR65:CM65)</f>
        <v>60000</v>
      </c>
      <c r="AJ65" s="175"/>
      <c r="AK65" s="175"/>
      <c r="AL65" s="175"/>
      <c r="AM65" s="175"/>
      <c r="AN65" s="175"/>
      <c r="AO65" s="175"/>
      <c r="AP65" s="175"/>
      <c r="AQ65" s="176"/>
      <c r="AR65" s="174">
        <v>24000</v>
      </c>
      <c r="AS65" s="175"/>
      <c r="AT65" s="175"/>
      <c r="AU65" s="175"/>
      <c r="AV65" s="175"/>
      <c r="AW65" s="175"/>
      <c r="AX65" s="175"/>
      <c r="AY65" s="176"/>
      <c r="AZ65" s="174"/>
      <c r="BA65" s="175"/>
      <c r="BB65" s="175"/>
      <c r="BC65" s="175"/>
      <c r="BD65" s="175"/>
      <c r="BE65" s="175"/>
      <c r="BF65" s="175"/>
      <c r="BG65" s="176"/>
      <c r="BH65" s="174">
        <v>0</v>
      </c>
      <c r="BI65" s="175"/>
      <c r="BJ65" s="175"/>
      <c r="BK65" s="175"/>
      <c r="BL65" s="175"/>
      <c r="BM65" s="175"/>
      <c r="BN65" s="175"/>
      <c r="BO65" s="176"/>
      <c r="BP65" s="174"/>
      <c r="BQ65" s="175"/>
      <c r="BR65" s="175"/>
      <c r="BS65" s="175"/>
      <c r="BT65" s="175"/>
      <c r="BU65" s="175"/>
      <c r="BV65" s="175"/>
      <c r="BW65" s="176"/>
      <c r="BX65" s="174"/>
      <c r="BY65" s="175"/>
      <c r="BZ65" s="175"/>
      <c r="CA65" s="175"/>
      <c r="CB65" s="175"/>
      <c r="CC65" s="175"/>
      <c r="CD65" s="175"/>
      <c r="CE65" s="176"/>
      <c r="CF65" s="174">
        <v>36000</v>
      </c>
      <c r="CG65" s="175"/>
      <c r="CH65" s="175"/>
      <c r="CI65" s="175"/>
      <c r="CJ65" s="175"/>
      <c r="CK65" s="175"/>
      <c r="CL65" s="175"/>
      <c r="CM65" s="176"/>
      <c r="CN65" s="174">
        <v>0</v>
      </c>
      <c r="CO65" s="175"/>
      <c r="CP65" s="175"/>
      <c r="CQ65" s="175"/>
      <c r="CR65" s="175"/>
      <c r="CS65" s="175"/>
      <c r="CT65" s="175"/>
      <c r="CU65" s="177"/>
      <c r="CZ65" s="70"/>
    </row>
    <row r="66" spans="1:99" s="3" customFormat="1" ht="12.75">
      <c r="A66" s="195" t="s">
        <v>253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  <c r="R66" s="184" t="s">
        <v>257</v>
      </c>
      <c r="S66" s="184"/>
      <c r="T66" s="184"/>
      <c r="U66" s="185"/>
      <c r="V66" s="198" t="s">
        <v>261</v>
      </c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5"/>
      <c r="AI66" s="174">
        <f>SUM(AR66:CM66)</f>
        <v>2366900</v>
      </c>
      <c r="AJ66" s="175"/>
      <c r="AK66" s="175"/>
      <c r="AL66" s="175"/>
      <c r="AM66" s="175"/>
      <c r="AN66" s="175"/>
      <c r="AO66" s="175"/>
      <c r="AP66" s="175"/>
      <c r="AQ66" s="176"/>
      <c r="AR66" s="174">
        <v>1893900</v>
      </c>
      <c r="AS66" s="175"/>
      <c r="AT66" s="175"/>
      <c r="AU66" s="175"/>
      <c r="AV66" s="175"/>
      <c r="AW66" s="175"/>
      <c r="AX66" s="175"/>
      <c r="AY66" s="176"/>
      <c r="AZ66" s="174"/>
      <c r="BA66" s="175"/>
      <c r="BB66" s="175"/>
      <c r="BC66" s="175"/>
      <c r="BD66" s="175"/>
      <c r="BE66" s="175"/>
      <c r="BF66" s="175"/>
      <c r="BG66" s="176"/>
      <c r="BH66" s="174">
        <v>0</v>
      </c>
      <c r="BI66" s="175"/>
      <c r="BJ66" s="175"/>
      <c r="BK66" s="175"/>
      <c r="BL66" s="175"/>
      <c r="BM66" s="175"/>
      <c r="BN66" s="175"/>
      <c r="BO66" s="176"/>
      <c r="BP66" s="174"/>
      <c r="BQ66" s="175"/>
      <c r="BR66" s="175"/>
      <c r="BS66" s="175"/>
      <c r="BT66" s="175"/>
      <c r="BU66" s="175"/>
      <c r="BV66" s="175"/>
      <c r="BW66" s="176"/>
      <c r="BX66" s="174"/>
      <c r="BY66" s="175"/>
      <c r="BZ66" s="175"/>
      <c r="CA66" s="175"/>
      <c r="CB66" s="175"/>
      <c r="CC66" s="175"/>
      <c r="CD66" s="175"/>
      <c r="CE66" s="176"/>
      <c r="CF66" s="174">
        <v>473000</v>
      </c>
      <c r="CG66" s="175"/>
      <c r="CH66" s="175"/>
      <c r="CI66" s="175"/>
      <c r="CJ66" s="175"/>
      <c r="CK66" s="175"/>
      <c r="CL66" s="175"/>
      <c r="CM66" s="176"/>
      <c r="CN66" s="174">
        <v>0</v>
      </c>
      <c r="CO66" s="175"/>
      <c r="CP66" s="175"/>
      <c r="CQ66" s="175"/>
      <c r="CR66" s="175"/>
      <c r="CS66" s="175"/>
      <c r="CT66" s="175"/>
      <c r="CU66" s="177"/>
    </row>
    <row r="67" spans="1:99" s="3" customFormat="1" ht="25.5" customHeight="1">
      <c r="A67" s="199" t="s">
        <v>254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/>
      <c r="R67" s="184" t="s">
        <v>258</v>
      </c>
      <c r="S67" s="184"/>
      <c r="T67" s="184"/>
      <c r="U67" s="185"/>
      <c r="V67" s="198" t="s">
        <v>249</v>
      </c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5"/>
      <c r="AI67" s="174">
        <f>SUM(AR67:CM67)</f>
        <v>624300</v>
      </c>
      <c r="AJ67" s="175"/>
      <c r="AK67" s="175"/>
      <c r="AL67" s="175"/>
      <c r="AM67" s="175"/>
      <c r="AN67" s="175"/>
      <c r="AO67" s="175"/>
      <c r="AP67" s="175"/>
      <c r="AQ67" s="176"/>
      <c r="AR67" s="174">
        <v>54500</v>
      </c>
      <c r="AS67" s="175"/>
      <c r="AT67" s="175"/>
      <c r="AU67" s="175"/>
      <c r="AV67" s="175"/>
      <c r="AW67" s="175"/>
      <c r="AX67" s="175"/>
      <c r="AY67" s="176"/>
      <c r="AZ67" s="174"/>
      <c r="BA67" s="175"/>
      <c r="BB67" s="175"/>
      <c r="BC67" s="175"/>
      <c r="BD67" s="175"/>
      <c r="BE67" s="175"/>
      <c r="BF67" s="175"/>
      <c r="BG67" s="176"/>
      <c r="BH67" s="174">
        <v>189200</v>
      </c>
      <c r="BI67" s="175"/>
      <c r="BJ67" s="175"/>
      <c r="BK67" s="175"/>
      <c r="BL67" s="175"/>
      <c r="BM67" s="175"/>
      <c r="BN67" s="175"/>
      <c r="BO67" s="176"/>
      <c r="BP67" s="174"/>
      <c r="BQ67" s="175"/>
      <c r="BR67" s="175"/>
      <c r="BS67" s="175"/>
      <c r="BT67" s="175"/>
      <c r="BU67" s="175"/>
      <c r="BV67" s="175"/>
      <c r="BW67" s="176"/>
      <c r="BX67" s="174"/>
      <c r="BY67" s="175"/>
      <c r="BZ67" s="175"/>
      <c r="CA67" s="175"/>
      <c r="CB67" s="175"/>
      <c r="CC67" s="175"/>
      <c r="CD67" s="175"/>
      <c r="CE67" s="176"/>
      <c r="CF67" s="174">
        <v>380600</v>
      </c>
      <c r="CG67" s="175"/>
      <c r="CH67" s="175"/>
      <c r="CI67" s="175"/>
      <c r="CJ67" s="175"/>
      <c r="CK67" s="175"/>
      <c r="CL67" s="175"/>
      <c r="CM67" s="176"/>
      <c r="CN67" s="174">
        <v>0</v>
      </c>
      <c r="CO67" s="175"/>
      <c r="CP67" s="175"/>
      <c r="CQ67" s="175"/>
      <c r="CR67" s="175"/>
      <c r="CS67" s="175"/>
      <c r="CT67" s="175"/>
      <c r="CU67" s="177"/>
    </row>
    <row r="68" spans="1:99" s="3" customFormat="1" ht="12.75">
      <c r="A68" s="195" t="s">
        <v>255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7"/>
      <c r="R68" s="184" t="s">
        <v>259</v>
      </c>
      <c r="S68" s="184"/>
      <c r="T68" s="184"/>
      <c r="U68" s="185"/>
      <c r="V68" s="198" t="s">
        <v>249</v>
      </c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5"/>
      <c r="AI68" s="174">
        <f>SUM(AR68:CM68)</f>
        <v>346700</v>
      </c>
      <c r="AJ68" s="175"/>
      <c r="AK68" s="175"/>
      <c r="AL68" s="175"/>
      <c r="AM68" s="175"/>
      <c r="AN68" s="175"/>
      <c r="AO68" s="175"/>
      <c r="AP68" s="175"/>
      <c r="AQ68" s="176"/>
      <c r="AR68" s="174">
        <v>180000</v>
      </c>
      <c r="AS68" s="175"/>
      <c r="AT68" s="175"/>
      <c r="AU68" s="175"/>
      <c r="AV68" s="175"/>
      <c r="AW68" s="175"/>
      <c r="AX68" s="175"/>
      <c r="AY68" s="176"/>
      <c r="AZ68" s="174"/>
      <c r="BA68" s="175"/>
      <c r="BB68" s="175"/>
      <c r="BC68" s="175"/>
      <c r="BD68" s="175"/>
      <c r="BE68" s="175"/>
      <c r="BF68" s="175"/>
      <c r="BG68" s="176"/>
      <c r="BH68" s="174">
        <v>86700</v>
      </c>
      <c r="BI68" s="175"/>
      <c r="BJ68" s="175"/>
      <c r="BK68" s="175"/>
      <c r="BL68" s="175"/>
      <c r="BM68" s="175"/>
      <c r="BN68" s="175"/>
      <c r="BO68" s="176"/>
      <c r="BP68" s="174"/>
      <c r="BQ68" s="175"/>
      <c r="BR68" s="175"/>
      <c r="BS68" s="175"/>
      <c r="BT68" s="175"/>
      <c r="BU68" s="175"/>
      <c r="BV68" s="175"/>
      <c r="BW68" s="176"/>
      <c r="BX68" s="174"/>
      <c r="BY68" s="175"/>
      <c r="BZ68" s="175"/>
      <c r="CA68" s="175"/>
      <c r="CB68" s="175"/>
      <c r="CC68" s="175"/>
      <c r="CD68" s="175"/>
      <c r="CE68" s="176"/>
      <c r="CF68" s="174">
        <v>80000</v>
      </c>
      <c r="CG68" s="175"/>
      <c r="CH68" s="175"/>
      <c r="CI68" s="175"/>
      <c r="CJ68" s="175"/>
      <c r="CK68" s="175"/>
      <c r="CL68" s="175"/>
      <c r="CM68" s="176"/>
      <c r="CN68" s="174">
        <v>0</v>
      </c>
      <c r="CO68" s="175"/>
      <c r="CP68" s="175"/>
      <c r="CQ68" s="175"/>
      <c r="CR68" s="175"/>
      <c r="CS68" s="175"/>
      <c r="CT68" s="175"/>
      <c r="CU68" s="177"/>
    </row>
    <row r="69" spans="1:99" s="3" customFormat="1" ht="12.75">
      <c r="A69" s="195" t="s">
        <v>251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7"/>
      <c r="R69" s="184" t="s">
        <v>260</v>
      </c>
      <c r="S69" s="184"/>
      <c r="T69" s="184"/>
      <c r="U69" s="185"/>
      <c r="V69" s="198" t="s">
        <v>249</v>
      </c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5"/>
      <c r="AI69" s="174">
        <f>SUM(AR69:CM69)</f>
        <v>809200</v>
      </c>
      <c r="AJ69" s="175"/>
      <c r="AK69" s="175"/>
      <c r="AL69" s="175"/>
      <c r="AM69" s="175"/>
      <c r="AN69" s="175"/>
      <c r="AO69" s="175"/>
      <c r="AP69" s="175"/>
      <c r="AQ69" s="176"/>
      <c r="AR69" s="174">
        <v>796800</v>
      </c>
      <c r="AS69" s="175"/>
      <c r="AT69" s="175"/>
      <c r="AU69" s="175"/>
      <c r="AV69" s="175"/>
      <c r="AW69" s="175"/>
      <c r="AX69" s="175"/>
      <c r="AY69" s="176"/>
      <c r="AZ69" s="174"/>
      <c r="BA69" s="175"/>
      <c r="BB69" s="175"/>
      <c r="BC69" s="175"/>
      <c r="BD69" s="175"/>
      <c r="BE69" s="175"/>
      <c r="BF69" s="175"/>
      <c r="BG69" s="176"/>
      <c r="BH69" s="174">
        <v>0</v>
      </c>
      <c r="BI69" s="175"/>
      <c r="BJ69" s="175"/>
      <c r="BK69" s="175"/>
      <c r="BL69" s="175"/>
      <c r="BM69" s="175"/>
      <c r="BN69" s="175"/>
      <c r="BO69" s="176"/>
      <c r="BP69" s="174"/>
      <c r="BQ69" s="175"/>
      <c r="BR69" s="175"/>
      <c r="BS69" s="175"/>
      <c r="BT69" s="175"/>
      <c r="BU69" s="175"/>
      <c r="BV69" s="175"/>
      <c r="BW69" s="176"/>
      <c r="BX69" s="174"/>
      <c r="BY69" s="175"/>
      <c r="BZ69" s="175"/>
      <c r="CA69" s="175"/>
      <c r="CB69" s="175"/>
      <c r="CC69" s="175"/>
      <c r="CD69" s="175"/>
      <c r="CE69" s="176"/>
      <c r="CF69" s="174">
        <v>12400</v>
      </c>
      <c r="CG69" s="175"/>
      <c r="CH69" s="175"/>
      <c r="CI69" s="175"/>
      <c r="CJ69" s="175"/>
      <c r="CK69" s="175"/>
      <c r="CL69" s="175"/>
      <c r="CM69" s="176"/>
      <c r="CN69" s="174">
        <v>0</v>
      </c>
      <c r="CO69" s="175"/>
      <c r="CP69" s="175"/>
      <c r="CQ69" s="175"/>
      <c r="CR69" s="175"/>
      <c r="CS69" s="175"/>
      <c r="CT69" s="175"/>
      <c r="CU69" s="177"/>
    </row>
    <row r="70" spans="1:99" s="3" customFormat="1" ht="12.75" hidden="1">
      <c r="A70" s="160" t="s">
        <v>123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2"/>
      <c r="R70" s="163" t="s">
        <v>124</v>
      </c>
      <c r="S70" s="163"/>
      <c r="T70" s="163"/>
      <c r="U70" s="164"/>
      <c r="V70" s="167" t="s">
        <v>38</v>
      </c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151">
        <f>SUM(AR70:CM71)</f>
        <v>0</v>
      </c>
      <c r="AJ70" s="152"/>
      <c r="AK70" s="152"/>
      <c r="AL70" s="152"/>
      <c r="AM70" s="152"/>
      <c r="AN70" s="152"/>
      <c r="AO70" s="152"/>
      <c r="AP70" s="152"/>
      <c r="AQ70" s="153"/>
      <c r="AR70" s="151">
        <f>AR72+AR74</f>
        <v>0</v>
      </c>
      <c r="AS70" s="152"/>
      <c r="AT70" s="152"/>
      <c r="AU70" s="152"/>
      <c r="AV70" s="152"/>
      <c r="AW70" s="152"/>
      <c r="AX70" s="152"/>
      <c r="AY70" s="153"/>
      <c r="AZ70" s="151">
        <f>AZ72+AZ74</f>
        <v>0</v>
      </c>
      <c r="BA70" s="152"/>
      <c r="BB70" s="152"/>
      <c r="BC70" s="152"/>
      <c r="BD70" s="152"/>
      <c r="BE70" s="152"/>
      <c r="BF70" s="152"/>
      <c r="BG70" s="153"/>
      <c r="BH70" s="151">
        <f>BH72+BH74</f>
        <v>0</v>
      </c>
      <c r="BI70" s="152"/>
      <c r="BJ70" s="152"/>
      <c r="BK70" s="152"/>
      <c r="BL70" s="152"/>
      <c r="BM70" s="152"/>
      <c r="BN70" s="152"/>
      <c r="BO70" s="153"/>
      <c r="BP70" s="151">
        <f>BP72+BP74</f>
        <v>0</v>
      </c>
      <c r="BQ70" s="152"/>
      <c r="BR70" s="152"/>
      <c r="BS70" s="152"/>
      <c r="BT70" s="152"/>
      <c r="BU70" s="152"/>
      <c r="BV70" s="152"/>
      <c r="BW70" s="153"/>
      <c r="BX70" s="151">
        <f>BX72+BX74</f>
        <v>0</v>
      </c>
      <c r="BY70" s="152"/>
      <c r="BZ70" s="152"/>
      <c r="CA70" s="152"/>
      <c r="CB70" s="152"/>
      <c r="CC70" s="152"/>
      <c r="CD70" s="152"/>
      <c r="CE70" s="153"/>
      <c r="CF70" s="151">
        <f>CF72+CF74</f>
        <v>0</v>
      </c>
      <c r="CG70" s="152"/>
      <c r="CH70" s="152"/>
      <c r="CI70" s="152"/>
      <c r="CJ70" s="152"/>
      <c r="CK70" s="152"/>
      <c r="CL70" s="152"/>
      <c r="CM70" s="153"/>
      <c r="CN70" s="151">
        <f>CN72+CN74</f>
        <v>0</v>
      </c>
      <c r="CO70" s="152"/>
      <c r="CP70" s="152"/>
      <c r="CQ70" s="152"/>
      <c r="CR70" s="152"/>
      <c r="CS70" s="152"/>
      <c r="CT70" s="152"/>
      <c r="CU70" s="153"/>
    </row>
    <row r="71" spans="1:99" s="3" customFormat="1" ht="12.75" hidden="1">
      <c r="A71" s="157" t="s">
        <v>125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  <c r="R71" s="178"/>
      <c r="S71" s="178"/>
      <c r="T71" s="178"/>
      <c r="U71" s="179"/>
      <c r="V71" s="180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9"/>
      <c r="AI71" s="169"/>
      <c r="AJ71" s="170"/>
      <c r="AK71" s="170"/>
      <c r="AL71" s="170"/>
      <c r="AM71" s="170"/>
      <c r="AN71" s="170"/>
      <c r="AO71" s="170"/>
      <c r="AP71" s="170"/>
      <c r="AQ71" s="171"/>
      <c r="AR71" s="169"/>
      <c r="AS71" s="170"/>
      <c r="AT71" s="170"/>
      <c r="AU71" s="170"/>
      <c r="AV71" s="170"/>
      <c r="AW71" s="170"/>
      <c r="AX71" s="170"/>
      <c r="AY71" s="171"/>
      <c r="AZ71" s="169"/>
      <c r="BA71" s="170"/>
      <c r="BB71" s="170"/>
      <c r="BC71" s="170"/>
      <c r="BD71" s="170"/>
      <c r="BE71" s="170"/>
      <c r="BF71" s="170"/>
      <c r="BG71" s="171"/>
      <c r="BH71" s="169"/>
      <c r="BI71" s="170"/>
      <c r="BJ71" s="170"/>
      <c r="BK71" s="170"/>
      <c r="BL71" s="170"/>
      <c r="BM71" s="170"/>
      <c r="BN71" s="170"/>
      <c r="BO71" s="171"/>
      <c r="BP71" s="169"/>
      <c r="BQ71" s="170"/>
      <c r="BR71" s="170"/>
      <c r="BS71" s="170"/>
      <c r="BT71" s="170"/>
      <c r="BU71" s="170"/>
      <c r="BV71" s="170"/>
      <c r="BW71" s="171"/>
      <c r="BX71" s="169"/>
      <c r="BY71" s="170"/>
      <c r="BZ71" s="170"/>
      <c r="CA71" s="170"/>
      <c r="CB71" s="170"/>
      <c r="CC71" s="170"/>
      <c r="CD71" s="170"/>
      <c r="CE71" s="171"/>
      <c r="CF71" s="169"/>
      <c r="CG71" s="170"/>
      <c r="CH71" s="170"/>
      <c r="CI71" s="170"/>
      <c r="CJ71" s="170"/>
      <c r="CK71" s="170"/>
      <c r="CL71" s="170"/>
      <c r="CM71" s="171"/>
      <c r="CN71" s="169"/>
      <c r="CO71" s="170"/>
      <c r="CP71" s="170"/>
      <c r="CQ71" s="170"/>
      <c r="CR71" s="170"/>
      <c r="CS71" s="170"/>
      <c r="CT71" s="170"/>
      <c r="CU71" s="171"/>
    </row>
    <row r="72" spans="1:99" s="3" customFormat="1" ht="12.75" hidden="1">
      <c r="A72" s="160" t="s">
        <v>103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2"/>
      <c r="R72" s="163" t="s">
        <v>126</v>
      </c>
      <c r="S72" s="163"/>
      <c r="T72" s="163"/>
      <c r="U72" s="164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151"/>
      <c r="AJ72" s="152"/>
      <c r="AK72" s="152"/>
      <c r="AL72" s="152"/>
      <c r="AM72" s="152"/>
      <c r="AN72" s="152"/>
      <c r="AO72" s="152"/>
      <c r="AP72" s="152"/>
      <c r="AQ72" s="153"/>
      <c r="AR72" s="151"/>
      <c r="AS72" s="152"/>
      <c r="AT72" s="152"/>
      <c r="AU72" s="152"/>
      <c r="AV72" s="152"/>
      <c r="AW72" s="152"/>
      <c r="AX72" s="152"/>
      <c r="AY72" s="153"/>
      <c r="AZ72" s="151"/>
      <c r="BA72" s="152"/>
      <c r="BB72" s="152"/>
      <c r="BC72" s="152"/>
      <c r="BD72" s="152"/>
      <c r="BE72" s="152"/>
      <c r="BF72" s="152"/>
      <c r="BG72" s="153"/>
      <c r="BH72" s="151"/>
      <c r="BI72" s="152"/>
      <c r="BJ72" s="152"/>
      <c r="BK72" s="152"/>
      <c r="BL72" s="152"/>
      <c r="BM72" s="152"/>
      <c r="BN72" s="152"/>
      <c r="BO72" s="153"/>
      <c r="BP72" s="151"/>
      <c r="BQ72" s="152"/>
      <c r="BR72" s="152"/>
      <c r="BS72" s="152"/>
      <c r="BT72" s="152"/>
      <c r="BU72" s="152"/>
      <c r="BV72" s="152"/>
      <c r="BW72" s="153"/>
      <c r="BX72" s="151"/>
      <c r="BY72" s="152"/>
      <c r="BZ72" s="152"/>
      <c r="CA72" s="152"/>
      <c r="CB72" s="152"/>
      <c r="CC72" s="152"/>
      <c r="CD72" s="152"/>
      <c r="CE72" s="153"/>
      <c r="CF72" s="151"/>
      <c r="CG72" s="152"/>
      <c r="CH72" s="152"/>
      <c r="CI72" s="152"/>
      <c r="CJ72" s="152"/>
      <c r="CK72" s="152"/>
      <c r="CL72" s="152"/>
      <c r="CM72" s="153"/>
      <c r="CN72" s="151"/>
      <c r="CO72" s="152"/>
      <c r="CP72" s="152"/>
      <c r="CQ72" s="152"/>
      <c r="CR72" s="152"/>
      <c r="CS72" s="152"/>
      <c r="CT72" s="152"/>
      <c r="CU72" s="172"/>
    </row>
    <row r="73" spans="1:99" s="3" customFormat="1" ht="12.75" hidden="1">
      <c r="A73" s="157" t="s">
        <v>127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9"/>
      <c r="R73" s="178"/>
      <c r="S73" s="178"/>
      <c r="T73" s="178"/>
      <c r="U73" s="179"/>
      <c r="V73" s="192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169"/>
      <c r="AJ73" s="170"/>
      <c r="AK73" s="170"/>
      <c r="AL73" s="170"/>
      <c r="AM73" s="170"/>
      <c r="AN73" s="170"/>
      <c r="AO73" s="170"/>
      <c r="AP73" s="170"/>
      <c r="AQ73" s="171"/>
      <c r="AR73" s="169"/>
      <c r="AS73" s="170"/>
      <c r="AT73" s="170"/>
      <c r="AU73" s="170"/>
      <c r="AV73" s="170"/>
      <c r="AW73" s="170"/>
      <c r="AX73" s="170"/>
      <c r="AY73" s="171"/>
      <c r="AZ73" s="169"/>
      <c r="BA73" s="170"/>
      <c r="BB73" s="170"/>
      <c r="BC73" s="170"/>
      <c r="BD73" s="170"/>
      <c r="BE73" s="170"/>
      <c r="BF73" s="170"/>
      <c r="BG73" s="171"/>
      <c r="BH73" s="169"/>
      <c r="BI73" s="170"/>
      <c r="BJ73" s="170"/>
      <c r="BK73" s="170"/>
      <c r="BL73" s="170"/>
      <c r="BM73" s="170"/>
      <c r="BN73" s="170"/>
      <c r="BO73" s="171"/>
      <c r="BP73" s="169"/>
      <c r="BQ73" s="170"/>
      <c r="BR73" s="170"/>
      <c r="BS73" s="170"/>
      <c r="BT73" s="170"/>
      <c r="BU73" s="170"/>
      <c r="BV73" s="170"/>
      <c r="BW73" s="171"/>
      <c r="BX73" s="169"/>
      <c r="BY73" s="170"/>
      <c r="BZ73" s="170"/>
      <c r="CA73" s="170"/>
      <c r="CB73" s="170"/>
      <c r="CC73" s="170"/>
      <c r="CD73" s="170"/>
      <c r="CE73" s="171"/>
      <c r="CF73" s="169"/>
      <c r="CG73" s="170"/>
      <c r="CH73" s="170"/>
      <c r="CI73" s="170"/>
      <c r="CJ73" s="170"/>
      <c r="CK73" s="170"/>
      <c r="CL73" s="170"/>
      <c r="CM73" s="171"/>
      <c r="CN73" s="169"/>
      <c r="CO73" s="170"/>
      <c r="CP73" s="170"/>
      <c r="CQ73" s="170"/>
      <c r="CR73" s="170"/>
      <c r="CS73" s="170"/>
      <c r="CT73" s="170"/>
      <c r="CU73" s="173"/>
    </row>
    <row r="74" spans="1:99" s="3" customFormat="1" ht="12.75" hidden="1">
      <c r="A74" s="181" t="s">
        <v>128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3"/>
      <c r="R74" s="184" t="s">
        <v>129</v>
      </c>
      <c r="S74" s="184"/>
      <c r="T74" s="184"/>
      <c r="U74" s="185"/>
      <c r="V74" s="186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8"/>
      <c r="AI74" s="174"/>
      <c r="AJ74" s="175"/>
      <c r="AK74" s="175"/>
      <c r="AL74" s="175"/>
      <c r="AM74" s="175"/>
      <c r="AN74" s="175"/>
      <c r="AO74" s="175"/>
      <c r="AP74" s="175"/>
      <c r="AQ74" s="176"/>
      <c r="AR74" s="174"/>
      <c r="AS74" s="175"/>
      <c r="AT74" s="175"/>
      <c r="AU74" s="175"/>
      <c r="AV74" s="175"/>
      <c r="AW74" s="175"/>
      <c r="AX74" s="175"/>
      <c r="AY74" s="176"/>
      <c r="AZ74" s="174"/>
      <c r="BA74" s="175"/>
      <c r="BB74" s="175"/>
      <c r="BC74" s="175"/>
      <c r="BD74" s="175"/>
      <c r="BE74" s="175"/>
      <c r="BF74" s="175"/>
      <c r="BG74" s="176"/>
      <c r="BH74" s="174"/>
      <c r="BI74" s="175"/>
      <c r="BJ74" s="175"/>
      <c r="BK74" s="175"/>
      <c r="BL74" s="175"/>
      <c r="BM74" s="175"/>
      <c r="BN74" s="175"/>
      <c r="BO74" s="176"/>
      <c r="BP74" s="174"/>
      <c r="BQ74" s="175"/>
      <c r="BR74" s="175"/>
      <c r="BS74" s="175"/>
      <c r="BT74" s="175"/>
      <c r="BU74" s="175"/>
      <c r="BV74" s="175"/>
      <c r="BW74" s="176"/>
      <c r="BX74" s="174"/>
      <c r="BY74" s="175"/>
      <c r="BZ74" s="175"/>
      <c r="CA74" s="175"/>
      <c r="CB74" s="175"/>
      <c r="CC74" s="175"/>
      <c r="CD74" s="175"/>
      <c r="CE74" s="176"/>
      <c r="CF74" s="174"/>
      <c r="CG74" s="175"/>
      <c r="CH74" s="175"/>
      <c r="CI74" s="175"/>
      <c r="CJ74" s="175"/>
      <c r="CK74" s="175"/>
      <c r="CL74" s="175"/>
      <c r="CM74" s="176"/>
      <c r="CN74" s="174"/>
      <c r="CO74" s="175"/>
      <c r="CP74" s="175"/>
      <c r="CQ74" s="175"/>
      <c r="CR74" s="175"/>
      <c r="CS74" s="175"/>
      <c r="CT74" s="175"/>
      <c r="CU74" s="177"/>
    </row>
    <row r="75" spans="1:99" s="3" customFormat="1" ht="12.75" hidden="1">
      <c r="A75" s="160" t="s">
        <v>130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2"/>
      <c r="R75" s="163" t="s">
        <v>131</v>
      </c>
      <c r="S75" s="163"/>
      <c r="T75" s="163"/>
      <c r="U75" s="164"/>
      <c r="V75" s="189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1"/>
      <c r="AI75" s="151">
        <f>SUM(AR75:CM76)</f>
        <v>0</v>
      </c>
      <c r="AJ75" s="152"/>
      <c r="AK75" s="152"/>
      <c r="AL75" s="152"/>
      <c r="AM75" s="152"/>
      <c r="AN75" s="152"/>
      <c r="AO75" s="152"/>
      <c r="AP75" s="152"/>
      <c r="AQ75" s="153"/>
      <c r="AR75" s="151">
        <f>AR77+AR79</f>
        <v>0</v>
      </c>
      <c r="AS75" s="152"/>
      <c r="AT75" s="152"/>
      <c r="AU75" s="152"/>
      <c r="AV75" s="152"/>
      <c r="AW75" s="152"/>
      <c r="AX75" s="152"/>
      <c r="AY75" s="153"/>
      <c r="AZ75" s="151">
        <f>AZ77+AZ79</f>
        <v>0</v>
      </c>
      <c r="BA75" s="152"/>
      <c r="BB75" s="152"/>
      <c r="BC75" s="152"/>
      <c r="BD75" s="152"/>
      <c r="BE75" s="152"/>
      <c r="BF75" s="152"/>
      <c r="BG75" s="153"/>
      <c r="BH75" s="151">
        <f>BH77+BH79</f>
        <v>0</v>
      </c>
      <c r="BI75" s="152"/>
      <c r="BJ75" s="152"/>
      <c r="BK75" s="152"/>
      <c r="BL75" s="152"/>
      <c r="BM75" s="152"/>
      <c r="BN75" s="152"/>
      <c r="BO75" s="153"/>
      <c r="BP75" s="151">
        <f>BP77+BP79</f>
        <v>0</v>
      </c>
      <c r="BQ75" s="152"/>
      <c r="BR75" s="152"/>
      <c r="BS75" s="152"/>
      <c r="BT75" s="152"/>
      <c r="BU75" s="152"/>
      <c r="BV75" s="152"/>
      <c r="BW75" s="153"/>
      <c r="BX75" s="151">
        <f>BX77+BX79</f>
        <v>0</v>
      </c>
      <c r="BY75" s="152"/>
      <c r="BZ75" s="152"/>
      <c r="CA75" s="152"/>
      <c r="CB75" s="152"/>
      <c r="CC75" s="152"/>
      <c r="CD75" s="152"/>
      <c r="CE75" s="153"/>
      <c r="CF75" s="151">
        <f>CF77+CF79</f>
        <v>0</v>
      </c>
      <c r="CG75" s="152"/>
      <c r="CH75" s="152"/>
      <c r="CI75" s="152"/>
      <c r="CJ75" s="152"/>
      <c r="CK75" s="152"/>
      <c r="CL75" s="152"/>
      <c r="CM75" s="153"/>
      <c r="CN75" s="151">
        <f>CN77+CN79</f>
        <v>0</v>
      </c>
      <c r="CO75" s="152"/>
      <c r="CP75" s="152"/>
      <c r="CQ75" s="152"/>
      <c r="CR75" s="152"/>
      <c r="CS75" s="152"/>
      <c r="CT75" s="152"/>
      <c r="CU75" s="153"/>
    </row>
    <row r="76" spans="1:99" s="3" customFormat="1" ht="12.75" hidden="1">
      <c r="A76" s="157" t="s">
        <v>132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9"/>
      <c r="R76" s="178"/>
      <c r="S76" s="178"/>
      <c r="T76" s="178"/>
      <c r="U76" s="179"/>
      <c r="V76" s="192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4"/>
      <c r="AI76" s="169"/>
      <c r="AJ76" s="170"/>
      <c r="AK76" s="170"/>
      <c r="AL76" s="170"/>
      <c r="AM76" s="170"/>
      <c r="AN76" s="170"/>
      <c r="AO76" s="170"/>
      <c r="AP76" s="170"/>
      <c r="AQ76" s="171"/>
      <c r="AR76" s="169"/>
      <c r="AS76" s="170"/>
      <c r="AT76" s="170"/>
      <c r="AU76" s="170"/>
      <c r="AV76" s="170"/>
      <c r="AW76" s="170"/>
      <c r="AX76" s="170"/>
      <c r="AY76" s="171"/>
      <c r="AZ76" s="169"/>
      <c r="BA76" s="170"/>
      <c r="BB76" s="170"/>
      <c r="BC76" s="170"/>
      <c r="BD76" s="170"/>
      <c r="BE76" s="170"/>
      <c r="BF76" s="170"/>
      <c r="BG76" s="171"/>
      <c r="BH76" s="169"/>
      <c r="BI76" s="170"/>
      <c r="BJ76" s="170"/>
      <c r="BK76" s="170"/>
      <c r="BL76" s="170"/>
      <c r="BM76" s="170"/>
      <c r="BN76" s="170"/>
      <c r="BO76" s="171"/>
      <c r="BP76" s="169"/>
      <c r="BQ76" s="170"/>
      <c r="BR76" s="170"/>
      <c r="BS76" s="170"/>
      <c r="BT76" s="170"/>
      <c r="BU76" s="170"/>
      <c r="BV76" s="170"/>
      <c r="BW76" s="171"/>
      <c r="BX76" s="169"/>
      <c r="BY76" s="170"/>
      <c r="BZ76" s="170"/>
      <c r="CA76" s="170"/>
      <c r="CB76" s="170"/>
      <c r="CC76" s="170"/>
      <c r="CD76" s="170"/>
      <c r="CE76" s="171"/>
      <c r="CF76" s="169"/>
      <c r="CG76" s="170"/>
      <c r="CH76" s="170"/>
      <c r="CI76" s="170"/>
      <c r="CJ76" s="170"/>
      <c r="CK76" s="170"/>
      <c r="CL76" s="170"/>
      <c r="CM76" s="171"/>
      <c r="CN76" s="169"/>
      <c r="CO76" s="170"/>
      <c r="CP76" s="170"/>
      <c r="CQ76" s="170"/>
      <c r="CR76" s="170"/>
      <c r="CS76" s="170"/>
      <c r="CT76" s="170"/>
      <c r="CU76" s="171"/>
    </row>
    <row r="77" spans="1:99" s="3" customFormat="1" ht="12.75" hidden="1">
      <c r="A77" s="160" t="s">
        <v>133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2"/>
      <c r="R77" s="163" t="s">
        <v>134</v>
      </c>
      <c r="S77" s="163"/>
      <c r="T77" s="163"/>
      <c r="U77" s="164"/>
      <c r="V77" s="189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151"/>
      <c r="AJ77" s="152"/>
      <c r="AK77" s="152"/>
      <c r="AL77" s="152"/>
      <c r="AM77" s="152"/>
      <c r="AN77" s="152"/>
      <c r="AO77" s="152"/>
      <c r="AP77" s="152"/>
      <c r="AQ77" s="153"/>
      <c r="AR77" s="151"/>
      <c r="AS77" s="152"/>
      <c r="AT77" s="152"/>
      <c r="AU77" s="152"/>
      <c r="AV77" s="152"/>
      <c r="AW77" s="152"/>
      <c r="AX77" s="152"/>
      <c r="AY77" s="153"/>
      <c r="AZ77" s="151"/>
      <c r="BA77" s="152"/>
      <c r="BB77" s="152"/>
      <c r="BC77" s="152"/>
      <c r="BD77" s="152"/>
      <c r="BE77" s="152"/>
      <c r="BF77" s="152"/>
      <c r="BG77" s="153"/>
      <c r="BH77" s="151"/>
      <c r="BI77" s="152"/>
      <c r="BJ77" s="152"/>
      <c r="BK77" s="152"/>
      <c r="BL77" s="152"/>
      <c r="BM77" s="152"/>
      <c r="BN77" s="152"/>
      <c r="BO77" s="153"/>
      <c r="BP77" s="151"/>
      <c r="BQ77" s="152"/>
      <c r="BR77" s="152"/>
      <c r="BS77" s="152"/>
      <c r="BT77" s="152"/>
      <c r="BU77" s="152"/>
      <c r="BV77" s="152"/>
      <c r="BW77" s="153"/>
      <c r="BX77" s="151"/>
      <c r="BY77" s="152"/>
      <c r="BZ77" s="152"/>
      <c r="CA77" s="152"/>
      <c r="CB77" s="152"/>
      <c r="CC77" s="152"/>
      <c r="CD77" s="152"/>
      <c r="CE77" s="153"/>
      <c r="CF77" s="151"/>
      <c r="CG77" s="152"/>
      <c r="CH77" s="152"/>
      <c r="CI77" s="152"/>
      <c r="CJ77" s="152"/>
      <c r="CK77" s="152"/>
      <c r="CL77" s="152"/>
      <c r="CM77" s="153"/>
      <c r="CN77" s="151"/>
      <c r="CO77" s="152"/>
      <c r="CP77" s="152"/>
      <c r="CQ77" s="152"/>
      <c r="CR77" s="152"/>
      <c r="CS77" s="152"/>
      <c r="CT77" s="152"/>
      <c r="CU77" s="172"/>
    </row>
    <row r="78" spans="1:99" s="3" customFormat="1" ht="12.75" hidden="1">
      <c r="A78" s="157" t="s">
        <v>135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9"/>
      <c r="R78" s="178"/>
      <c r="S78" s="178"/>
      <c r="T78" s="178"/>
      <c r="U78" s="179"/>
      <c r="V78" s="192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4"/>
      <c r="AI78" s="169"/>
      <c r="AJ78" s="170"/>
      <c r="AK78" s="170"/>
      <c r="AL78" s="170"/>
      <c r="AM78" s="170"/>
      <c r="AN78" s="170"/>
      <c r="AO78" s="170"/>
      <c r="AP78" s="170"/>
      <c r="AQ78" s="171"/>
      <c r="AR78" s="169"/>
      <c r="AS78" s="170"/>
      <c r="AT78" s="170"/>
      <c r="AU78" s="170"/>
      <c r="AV78" s="170"/>
      <c r="AW78" s="170"/>
      <c r="AX78" s="170"/>
      <c r="AY78" s="171"/>
      <c r="AZ78" s="169"/>
      <c r="BA78" s="170"/>
      <c r="BB78" s="170"/>
      <c r="BC78" s="170"/>
      <c r="BD78" s="170"/>
      <c r="BE78" s="170"/>
      <c r="BF78" s="170"/>
      <c r="BG78" s="171"/>
      <c r="BH78" s="169"/>
      <c r="BI78" s="170"/>
      <c r="BJ78" s="170"/>
      <c r="BK78" s="170"/>
      <c r="BL78" s="170"/>
      <c r="BM78" s="170"/>
      <c r="BN78" s="170"/>
      <c r="BO78" s="171"/>
      <c r="BP78" s="169"/>
      <c r="BQ78" s="170"/>
      <c r="BR78" s="170"/>
      <c r="BS78" s="170"/>
      <c r="BT78" s="170"/>
      <c r="BU78" s="170"/>
      <c r="BV78" s="170"/>
      <c r="BW78" s="171"/>
      <c r="BX78" s="169"/>
      <c r="BY78" s="170"/>
      <c r="BZ78" s="170"/>
      <c r="CA78" s="170"/>
      <c r="CB78" s="170"/>
      <c r="CC78" s="170"/>
      <c r="CD78" s="170"/>
      <c r="CE78" s="171"/>
      <c r="CF78" s="169"/>
      <c r="CG78" s="170"/>
      <c r="CH78" s="170"/>
      <c r="CI78" s="170"/>
      <c r="CJ78" s="170"/>
      <c r="CK78" s="170"/>
      <c r="CL78" s="170"/>
      <c r="CM78" s="171"/>
      <c r="CN78" s="169"/>
      <c r="CO78" s="170"/>
      <c r="CP78" s="170"/>
      <c r="CQ78" s="170"/>
      <c r="CR78" s="170"/>
      <c r="CS78" s="170"/>
      <c r="CT78" s="170"/>
      <c r="CU78" s="173"/>
    </row>
    <row r="79" spans="1:99" s="3" customFormat="1" ht="12.75" hidden="1">
      <c r="A79" s="181" t="s">
        <v>136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3"/>
      <c r="R79" s="184" t="s">
        <v>137</v>
      </c>
      <c r="S79" s="184"/>
      <c r="T79" s="184"/>
      <c r="U79" s="185"/>
      <c r="V79" s="186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8"/>
      <c r="AI79" s="174"/>
      <c r="AJ79" s="175"/>
      <c r="AK79" s="175"/>
      <c r="AL79" s="175"/>
      <c r="AM79" s="175"/>
      <c r="AN79" s="175"/>
      <c r="AO79" s="175"/>
      <c r="AP79" s="175"/>
      <c r="AQ79" s="176"/>
      <c r="AR79" s="174"/>
      <c r="AS79" s="175"/>
      <c r="AT79" s="175"/>
      <c r="AU79" s="175"/>
      <c r="AV79" s="175"/>
      <c r="AW79" s="175"/>
      <c r="AX79" s="175"/>
      <c r="AY79" s="176"/>
      <c r="AZ79" s="174"/>
      <c r="BA79" s="175"/>
      <c r="BB79" s="175"/>
      <c r="BC79" s="175"/>
      <c r="BD79" s="175"/>
      <c r="BE79" s="175"/>
      <c r="BF79" s="175"/>
      <c r="BG79" s="176"/>
      <c r="BH79" s="174"/>
      <c r="BI79" s="175"/>
      <c r="BJ79" s="175"/>
      <c r="BK79" s="175"/>
      <c r="BL79" s="175"/>
      <c r="BM79" s="175"/>
      <c r="BN79" s="175"/>
      <c r="BO79" s="176"/>
      <c r="BP79" s="174"/>
      <c r="BQ79" s="175"/>
      <c r="BR79" s="175"/>
      <c r="BS79" s="175"/>
      <c r="BT79" s="175"/>
      <c r="BU79" s="175"/>
      <c r="BV79" s="175"/>
      <c r="BW79" s="176"/>
      <c r="BX79" s="174"/>
      <c r="BY79" s="175"/>
      <c r="BZ79" s="175"/>
      <c r="CA79" s="175"/>
      <c r="CB79" s="175"/>
      <c r="CC79" s="175"/>
      <c r="CD79" s="175"/>
      <c r="CE79" s="176"/>
      <c r="CF79" s="174"/>
      <c r="CG79" s="175"/>
      <c r="CH79" s="175"/>
      <c r="CI79" s="175"/>
      <c r="CJ79" s="175"/>
      <c r="CK79" s="175"/>
      <c r="CL79" s="175"/>
      <c r="CM79" s="176"/>
      <c r="CN79" s="174"/>
      <c r="CO79" s="175"/>
      <c r="CP79" s="175"/>
      <c r="CQ79" s="175"/>
      <c r="CR79" s="175"/>
      <c r="CS79" s="175"/>
      <c r="CT79" s="175"/>
      <c r="CU79" s="177"/>
    </row>
    <row r="80" spans="1:99" s="3" customFormat="1" ht="12.75">
      <c r="A80" s="160" t="s">
        <v>138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2"/>
      <c r="R80" s="163" t="s">
        <v>139</v>
      </c>
      <c r="S80" s="163"/>
      <c r="T80" s="163"/>
      <c r="U80" s="164"/>
      <c r="V80" s="167" t="s">
        <v>38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4"/>
      <c r="AI80" s="151">
        <v>0</v>
      </c>
      <c r="AJ80" s="152"/>
      <c r="AK80" s="152"/>
      <c r="AL80" s="152"/>
      <c r="AM80" s="152"/>
      <c r="AN80" s="152"/>
      <c r="AO80" s="152"/>
      <c r="AP80" s="152"/>
      <c r="AQ80" s="153"/>
      <c r="AR80" s="151">
        <v>0</v>
      </c>
      <c r="AS80" s="152"/>
      <c r="AT80" s="152"/>
      <c r="AU80" s="152"/>
      <c r="AV80" s="152"/>
      <c r="AW80" s="152"/>
      <c r="AX80" s="152"/>
      <c r="AY80" s="153"/>
      <c r="AZ80" s="151"/>
      <c r="BA80" s="152"/>
      <c r="BB80" s="152"/>
      <c r="BC80" s="152"/>
      <c r="BD80" s="152"/>
      <c r="BE80" s="152"/>
      <c r="BF80" s="152"/>
      <c r="BG80" s="153"/>
      <c r="BH80" s="151">
        <v>0</v>
      </c>
      <c r="BI80" s="152"/>
      <c r="BJ80" s="152"/>
      <c r="BK80" s="152"/>
      <c r="BL80" s="152"/>
      <c r="BM80" s="152"/>
      <c r="BN80" s="152"/>
      <c r="BO80" s="153"/>
      <c r="BP80" s="151"/>
      <c r="BQ80" s="152"/>
      <c r="BR80" s="152"/>
      <c r="BS80" s="152"/>
      <c r="BT80" s="152"/>
      <c r="BU80" s="152"/>
      <c r="BV80" s="152"/>
      <c r="BW80" s="153"/>
      <c r="BX80" s="151"/>
      <c r="BY80" s="152"/>
      <c r="BZ80" s="152"/>
      <c r="CA80" s="152"/>
      <c r="CB80" s="152"/>
      <c r="CC80" s="152"/>
      <c r="CD80" s="152"/>
      <c r="CE80" s="153"/>
      <c r="CF80" s="151">
        <v>0</v>
      </c>
      <c r="CG80" s="152"/>
      <c r="CH80" s="152"/>
      <c r="CI80" s="152"/>
      <c r="CJ80" s="152"/>
      <c r="CK80" s="152"/>
      <c r="CL80" s="152"/>
      <c r="CM80" s="153"/>
      <c r="CN80" s="151">
        <v>0</v>
      </c>
      <c r="CO80" s="152"/>
      <c r="CP80" s="152"/>
      <c r="CQ80" s="152"/>
      <c r="CR80" s="152"/>
      <c r="CS80" s="152"/>
      <c r="CT80" s="152"/>
      <c r="CU80" s="172"/>
    </row>
    <row r="81" spans="1:99" s="3" customFormat="1" ht="12.75">
      <c r="A81" s="157" t="s">
        <v>140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9"/>
      <c r="R81" s="178"/>
      <c r="S81" s="178"/>
      <c r="T81" s="178"/>
      <c r="U81" s="179"/>
      <c r="V81" s="180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9"/>
      <c r="AI81" s="169"/>
      <c r="AJ81" s="170"/>
      <c r="AK81" s="170"/>
      <c r="AL81" s="170"/>
      <c r="AM81" s="170"/>
      <c r="AN81" s="170"/>
      <c r="AO81" s="170"/>
      <c r="AP81" s="170"/>
      <c r="AQ81" s="171"/>
      <c r="AR81" s="169"/>
      <c r="AS81" s="170"/>
      <c r="AT81" s="170"/>
      <c r="AU81" s="170"/>
      <c r="AV81" s="170"/>
      <c r="AW81" s="170"/>
      <c r="AX81" s="170"/>
      <c r="AY81" s="171"/>
      <c r="AZ81" s="169"/>
      <c r="BA81" s="170"/>
      <c r="BB81" s="170"/>
      <c r="BC81" s="170"/>
      <c r="BD81" s="170"/>
      <c r="BE81" s="170"/>
      <c r="BF81" s="170"/>
      <c r="BG81" s="171"/>
      <c r="BH81" s="169"/>
      <c r="BI81" s="170"/>
      <c r="BJ81" s="170"/>
      <c r="BK81" s="170"/>
      <c r="BL81" s="170"/>
      <c r="BM81" s="170"/>
      <c r="BN81" s="170"/>
      <c r="BO81" s="171"/>
      <c r="BP81" s="169"/>
      <c r="BQ81" s="170"/>
      <c r="BR81" s="170"/>
      <c r="BS81" s="170"/>
      <c r="BT81" s="170"/>
      <c r="BU81" s="170"/>
      <c r="BV81" s="170"/>
      <c r="BW81" s="171"/>
      <c r="BX81" s="169"/>
      <c r="BY81" s="170"/>
      <c r="BZ81" s="170"/>
      <c r="CA81" s="170"/>
      <c r="CB81" s="170"/>
      <c r="CC81" s="170"/>
      <c r="CD81" s="170"/>
      <c r="CE81" s="171"/>
      <c r="CF81" s="169"/>
      <c r="CG81" s="170"/>
      <c r="CH81" s="170"/>
      <c r="CI81" s="170"/>
      <c r="CJ81" s="170"/>
      <c r="CK81" s="170"/>
      <c r="CL81" s="170"/>
      <c r="CM81" s="171"/>
      <c r="CN81" s="169"/>
      <c r="CO81" s="170"/>
      <c r="CP81" s="170"/>
      <c r="CQ81" s="170"/>
      <c r="CR81" s="170"/>
      <c r="CS81" s="170"/>
      <c r="CT81" s="170"/>
      <c r="CU81" s="173"/>
    </row>
    <row r="82" spans="1:99" s="3" customFormat="1" ht="12.75">
      <c r="A82" s="160" t="s">
        <v>141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2"/>
      <c r="R82" s="163" t="s">
        <v>142</v>
      </c>
      <c r="S82" s="163"/>
      <c r="T82" s="163"/>
      <c r="U82" s="164"/>
      <c r="V82" s="167" t="s">
        <v>38</v>
      </c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4"/>
      <c r="AI82" s="151">
        <f>AR82+BH82+CF82</f>
        <v>0</v>
      </c>
      <c r="AJ82" s="152"/>
      <c r="AK82" s="152"/>
      <c r="AL82" s="152"/>
      <c r="AM82" s="152"/>
      <c r="AN82" s="152"/>
      <c r="AO82" s="152"/>
      <c r="AP82" s="152"/>
      <c r="AQ82" s="153"/>
      <c r="AR82" s="151">
        <f>(AR80+AR11)-AR43</f>
        <v>0</v>
      </c>
      <c r="AS82" s="152"/>
      <c r="AT82" s="152"/>
      <c r="AU82" s="152"/>
      <c r="AV82" s="152"/>
      <c r="AW82" s="152"/>
      <c r="AX82" s="152"/>
      <c r="AY82" s="153"/>
      <c r="AZ82" s="151">
        <f>(AZ80+AZ11)-AZ43</f>
        <v>0</v>
      </c>
      <c r="BA82" s="152"/>
      <c r="BB82" s="152"/>
      <c r="BC82" s="152"/>
      <c r="BD82" s="152"/>
      <c r="BE82" s="152"/>
      <c r="BF82" s="152"/>
      <c r="BG82" s="153"/>
      <c r="BH82" s="151">
        <f>(BH80+BH11)-BH43</f>
        <v>0</v>
      </c>
      <c r="BI82" s="152"/>
      <c r="BJ82" s="152"/>
      <c r="BK82" s="152"/>
      <c r="BL82" s="152"/>
      <c r="BM82" s="152"/>
      <c r="BN82" s="152"/>
      <c r="BO82" s="153"/>
      <c r="BP82" s="151">
        <f>(BP80+BP11)-BP43</f>
        <v>0</v>
      </c>
      <c r="BQ82" s="152"/>
      <c r="BR82" s="152"/>
      <c r="BS82" s="152"/>
      <c r="BT82" s="152"/>
      <c r="BU82" s="152"/>
      <c r="BV82" s="152"/>
      <c r="BW82" s="153"/>
      <c r="BX82" s="151">
        <f>(BX80+BX11)-BX43</f>
        <v>0</v>
      </c>
      <c r="BY82" s="152"/>
      <c r="BZ82" s="152"/>
      <c r="CA82" s="152"/>
      <c r="CB82" s="152"/>
      <c r="CC82" s="152"/>
      <c r="CD82" s="152"/>
      <c r="CE82" s="153"/>
      <c r="CF82" s="151">
        <f>(CF80+CF11)-CF43</f>
        <v>0</v>
      </c>
      <c r="CG82" s="152"/>
      <c r="CH82" s="152"/>
      <c r="CI82" s="152"/>
      <c r="CJ82" s="152"/>
      <c r="CK82" s="152"/>
      <c r="CL82" s="152"/>
      <c r="CM82" s="153"/>
      <c r="CN82" s="151">
        <v>0</v>
      </c>
      <c r="CO82" s="152"/>
      <c r="CP82" s="152"/>
      <c r="CQ82" s="152"/>
      <c r="CR82" s="152"/>
      <c r="CS82" s="152"/>
      <c r="CT82" s="152"/>
      <c r="CU82" s="172"/>
    </row>
    <row r="83" spans="1:99" s="3" customFormat="1" ht="13.5" thickBot="1">
      <c r="A83" s="157" t="s">
        <v>140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R83" s="165"/>
      <c r="S83" s="165"/>
      <c r="T83" s="165"/>
      <c r="U83" s="166"/>
      <c r="V83" s="168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6"/>
      <c r="AI83" s="154"/>
      <c r="AJ83" s="155"/>
      <c r="AK83" s="155"/>
      <c r="AL83" s="155"/>
      <c r="AM83" s="155"/>
      <c r="AN83" s="155"/>
      <c r="AO83" s="155"/>
      <c r="AP83" s="155"/>
      <c r="AQ83" s="156"/>
      <c r="AR83" s="154"/>
      <c r="AS83" s="155"/>
      <c r="AT83" s="155"/>
      <c r="AU83" s="155"/>
      <c r="AV83" s="155"/>
      <c r="AW83" s="155"/>
      <c r="AX83" s="155"/>
      <c r="AY83" s="156"/>
      <c r="AZ83" s="154"/>
      <c r="BA83" s="155"/>
      <c r="BB83" s="155"/>
      <c r="BC83" s="155"/>
      <c r="BD83" s="155"/>
      <c r="BE83" s="155"/>
      <c r="BF83" s="155"/>
      <c r="BG83" s="156"/>
      <c r="BH83" s="154"/>
      <c r="BI83" s="155"/>
      <c r="BJ83" s="155"/>
      <c r="BK83" s="155"/>
      <c r="BL83" s="155"/>
      <c r="BM83" s="155"/>
      <c r="BN83" s="155"/>
      <c r="BO83" s="156"/>
      <c r="BP83" s="154"/>
      <c r="BQ83" s="155"/>
      <c r="BR83" s="155"/>
      <c r="BS83" s="155"/>
      <c r="BT83" s="155"/>
      <c r="BU83" s="155"/>
      <c r="BV83" s="155"/>
      <c r="BW83" s="156"/>
      <c r="BX83" s="154"/>
      <c r="BY83" s="155"/>
      <c r="BZ83" s="155"/>
      <c r="CA83" s="155"/>
      <c r="CB83" s="155"/>
      <c r="CC83" s="155"/>
      <c r="CD83" s="155"/>
      <c r="CE83" s="156"/>
      <c r="CF83" s="154"/>
      <c r="CG83" s="155"/>
      <c r="CH83" s="155"/>
      <c r="CI83" s="155"/>
      <c r="CJ83" s="155"/>
      <c r="CK83" s="155"/>
      <c r="CL83" s="155"/>
      <c r="CM83" s="156"/>
      <c r="CN83" s="154"/>
      <c r="CO83" s="155"/>
      <c r="CP83" s="155"/>
      <c r="CQ83" s="155"/>
      <c r="CR83" s="155"/>
      <c r="CS83" s="155"/>
      <c r="CT83" s="155"/>
      <c r="CU83" s="313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</sheetData>
  <sheetProtection/>
  <mergeCells count="583">
    <mergeCell ref="AZ82:BG83"/>
    <mergeCell ref="BH82:BO83"/>
    <mergeCell ref="BP82:BW83"/>
    <mergeCell ref="BX82:CE83"/>
    <mergeCell ref="CF82:CM83"/>
    <mergeCell ref="CN82:CU83"/>
    <mergeCell ref="A81:Q81"/>
    <mergeCell ref="A82:Q82"/>
    <mergeCell ref="R82:U83"/>
    <mergeCell ref="V82:AH83"/>
    <mergeCell ref="AI82:AQ83"/>
    <mergeCell ref="AR82:AY83"/>
    <mergeCell ref="A83:Q83"/>
    <mergeCell ref="AZ80:BG81"/>
    <mergeCell ref="BH80:BO81"/>
    <mergeCell ref="BP80:BW81"/>
    <mergeCell ref="BX80:CE81"/>
    <mergeCell ref="CF80:CM81"/>
    <mergeCell ref="CN80:CU81"/>
    <mergeCell ref="BH79:BO79"/>
    <mergeCell ref="BP79:BW79"/>
    <mergeCell ref="BX79:CE79"/>
    <mergeCell ref="CF79:CM79"/>
    <mergeCell ref="CN79:CU79"/>
    <mergeCell ref="A80:Q80"/>
    <mergeCell ref="R80:U81"/>
    <mergeCell ref="V80:AH81"/>
    <mergeCell ref="AI80:AQ81"/>
    <mergeCell ref="AR80:AY81"/>
    <mergeCell ref="A79:Q79"/>
    <mergeCell ref="R79:U79"/>
    <mergeCell ref="V79:AH79"/>
    <mergeCell ref="AI79:AQ79"/>
    <mergeCell ref="AR79:AY79"/>
    <mergeCell ref="AZ79:BG79"/>
    <mergeCell ref="AZ77:BG78"/>
    <mergeCell ref="BH77:BO78"/>
    <mergeCell ref="BP77:BW78"/>
    <mergeCell ref="BX77:CE78"/>
    <mergeCell ref="CF77:CM78"/>
    <mergeCell ref="CN77:CU78"/>
    <mergeCell ref="A76:Q76"/>
    <mergeCell ref="A77:Q77"/>
    <mergeCell ref="R77:U78"/>
    <mergeCell ref="V77:AH78"/>
    <mergeCell ref="AI77:AQ78"/>
    <mergeCell ref="AR77:AY78"/>
    <mergeCell ref="A78:Q78"/>
    <mergeCell ref="AZ75:BG76"/>
    <mergeCell ref="BH75:BO76"/>
    <mergeCell ref="BP75:BW76"/>
    <mergeCell ref="BX75:CE76"/>
    <mergeCell ref="CF75:CM76"/>
    <mergeCell ref="CN75:CU76"/>
    <mergeCell ref="BH74:BO74"/>
    <mergeCell ref="BP74:BW74"/>
    <mergeCell ref="BX74:CE74"/>
    <mergeCell ref="CF74:CM74"/>
    <mergeCell ref="CN74:CU74"/>
    <mergeCell ref="A75:Q75"/>
    <mergeCell ref="R75:U76"/>
    <mergeCell ref="V75:AH76"/>
    <mergeCell ref="AI75:AQ76"/>
    <mergeCell ref="AR75:AY76"/>
    <mergeCell ref="A74:Q74"/>
    <mergeCell ref="R74:U74"/>
    <mergeCell ref="V74:AH74"/>
    <mergeCell ref="AI74:AQ74"/>
    <mergeCell ref="AR74:AY74"/>
    <mergeCell ref="AZ74:BG74"/>
    <mergeCell ref="AZ72:BG73"/>
    <mergeCell ref="BH72:BO73"/>
    <mergeCell ref="BP72:BW73"/>
    <mergeCell ref="BX72:CE73"/>
    <mergeCell ref="CF72:CM73"/>
    <mergeCell ref="CN72:CU73"/>
    <mergeCell ref="A71:Q71"/>
    <mergeCell ref="A72:Q72"/>
    <mergeCell ref="R72:U73"/>
    <mergeCell ref="V72:AH73"/>
    <mergeCell ref="AI72:AQ73"/>
    <mergeCell ref="AR72:AY73"/>
    <mergeCell ref="A73:Q73"/>
    <mergeCell ref="AZ70:BG71"/>
    <mergeCell ref="BH70:BO71"/>
    <mergeCell ref="BP70:BW71"/>
    <mergeCell ref="BX70:CE71"/>
    <mergeCell ref="CF70:CM71"/>
    <mergeCell ref="CN70:CU71"/>
    <mergeCell ref="BH69:BO69"/>
    <mergeCell ref="BP69:BW69"/>
    <mergeCell ref="BX69:CE69"/>
    <mergeCell ref="CF69:CM69"/>
    <mergeCell ref="CN69:CU69"/>
    <mergeCell ref="A70:Q70"/>
    <mergeCell ref="R70:U71"/>
    <mergeCell ref="V70:AH71"/>
    <mergeCell ref="AI70:AQ71"/>
    <mergeCell ref="AR70:AY71"/>
    <mergeCell ref="A69:Q69"/>
    <mergeCell ref="R69:U69"/>
    <mergeCell ref="V69:AH69"/>
    <mergeCell ref="AI69:AQ69"/>
    <mergeCell ref="AR69:AY69"/>
    <mergeCell ref="AZ69:BG69"/>
    <mergeCell ref="AZ68:BG68"/>
    <mergeCell ref="BH68:BO68"/>
    <mergeCell ref="BP68:BW68"/>
    <mergeCell ref="BX68:CE68"/>
    <mergeCell ref="CF68:CM68"/>
    <mergeCell ref="CN68:CU68"/>
    <mergeCell ref="BH67:BO67"/>
    <mergeCell ref="BP67:BW67"/>
    <mergeCell ref="BX67:CE67"/>
    <mergeCell ref="CF67:CM67"/>
    <mergeCell ref="CN67:CU67"/>
    <mergeCell ref="A68:Q68"/>
    <mergeCell ref="R68:U68"/>
    <mergeCell ref="V68:AH68"/>
    <mergeCell ref="AI68:AQ68"/>
    <mergeCell ref="AR68:AY68"/>
    <mergeCell ref="A67:Q67"/>
    <mergeCell ref="R67:U67"/>
    <mergeCell ref="V67:AH67"/>
    <mergeCell ref="AI67:AQ67"/>
    <mergeCell ref="AR67:AY67"/>
    <mergeCell ref="AZ67:BG67"/>
    <mergeCell ref="AZ66:BG66"/>
    <mergeCell ref="BH66:BO66"/>
    <mergeCell ref="BP66:BW66"/>
    <mergeCell ref="BX66:CE66"/>
    <mergeCell ref="CF66:CM66"/>
    <mergeCell ref="CN66:CU66"/>
    <mergeCell ref="BH65:BO65"/>
    <mergeCell ref="BP65:BW65"/>
    <mergeCell ref="BX65:CE65"/>
    <mergeCell ref="CF65:CM65"/>
    <mergeCell ref="CN65:CU65"/>
    <mergeCell ref="A66:Q66"/>
    <mergeCell ref="R66:U66"/>
    <mergeCell ref="V66:AH66"/>
    <mergeCell ref="AI66:AQ66"/>
    <mergeCell ref="AR66:AY66"/>
    <mergeCell ref="A65:Q65"/>
    <mergeCell ref="R65:U65"/>
    <mergeCell ref="V65:AH65"/>
    <mergeCell ref="AI65:AQ65"/>
    <mergeCell ref="AR65:AY65"/>
    <mergeCell ref="AZ65:BG65"/>
    <mergeCell ref="BH63:BO64"/>
    <mergeCell ref="BP63:BW64"/>
    <mergeCell ref="BX63:CE64"/>
    <mergeCell ref="CF63:CM64"/>
    <mergeCell ref="CN63:CU64"/>
    <mergeCell ref="A64:Q64"/>
    <mergeCell ref="A63:Q63"/>
    <mergeCell ref="R63:U64"/>
    <mergeCell ref="V63:AH64"/>
    <mergeCell ref="AI63:AQ64"/>
    <mergeCell ref="AR63:AY64"/>
    <mergeCell ref="AZ63:BG64"/>
    <mergeCell ref="CF60:CM62"/>
    <mergeCell ref="CN60:CU62"/>
    <mergeCell ref="A61:Q61"/>
    <mergeCell ref="A62:Q62"/>
    <mergeCell ref="A60:Q60"/>
    <mergeCell ref="R60:U62"/>
    <mergeCell ref="V60:AH62"/>
    <mergeCell ref="AI60:AQ62"/>
    <mergeCell ref="AR60:AY62"/>
    <mergeCell ref="A59:Q59"/>
    <mergeCell ref="AZ58:BG59"/>
    <mergeCell ref="AZ60:BG62"/>
    <mergeCell ref="BH60:BO62"/>
    <mergeCell ref="BP60:BW62"/>
    <mergeCell ref="BX60:CE62"/>
    <mergeCell ref="BH58:BO59"/>
    <mergeCell ref="BP58:BW59"/>
    <mergeCell ref="BX58:CE59"/>
    <mergeCell ref="CF58:CM59"/>
    <mergeCell ref="CN58:CU59"/>
    <mergeCell ref="BH57:BO57"/>
    <mergeCell ref="BP57:BW57"/>
    <mergeCell ref="BX57:CE57"/>
    <mergeCell ref="CF57:CM57"/>
    <mergeCell ref="CN57:CU57"/>
    <mergeCell ref="A58:Q58"/>
    <mergeCell ref="R58:U59"/>
    <mergeCell ref="V58:AH59"/>
    <mergeCell ref="AI58:AQ59"/>
    <mergeCell ref="AR58:AY59"/>
    <mergeCell ref="A57:Q57"/>
    <mergeCell ref="R57:U57"/>
    <mergeCell ref="V57:AH57"/>
    <mergeCell ref="AI57:AQ57"/>
    <mergeCell ref="AR57:AY57"/>
    <mergeCell ref="AZ57:BG57"/>
    <mergeCell ref="AZ56:BG56"/>
    <mergeCell ref="BH56:BO56"/>
    <mergeCell ref="BP56:BW56"/>
    <mergeCell ref="BX56:CE56"/>
    <mergeCell ref="CF56:CM56"/>
    <mergeCell ref="CN56:CU56"/>
    <mergeCell ref="BH55:BO55"/>
    <mergeCell ref="BP55:BW55"/>
    <mergeCell ref="BX55:CE55"/>
    <mergeCell ref="CF55:CM55"/>
    <mergeCell ref="CN55:CU55"/>
    <mergeCell ref="A56:Q56"/>
    <mergeCell ref="R56:U56"/>
    <mergeCell ref="V56:AH56"/>
    <mergeCell ref="AI56:AQ56"/>
    <mergeCell ref="AR56:AY56"/>
    <mergeCell ref="A55:Q55"/>
    <mergeCell ref="R55:U55"/>
    <mergeCell ref="V55:AH55"/>
    <mergeCell ref="AI55:AQ55"/>
    <mergeCell ref="AR55:AY55"/>
    <mergeCell ref="AZ55:BG55"/>
    <mergeCell ref="BH53:BO54"/>
    <mergeCell ref="BP53:BW54"/>
    <mergeCell ref="BX53:CE54"/>
    <mergeCell ref="CF53:CM54"/>
    <mergeCell ref="CN53:CU54"/>
    <mergeCell ref="AZ53:BG54"/>
    <mergeCell ref="A54:Q54"/>
    <mergeCell ref="A53:Q53"/>
    <mergeCell ref="R53:U54"/>
    <mergeCell ref="V53:AH54"/>
    <mergeCell ref="AI53:AQ54"/>
    <mergeCell ref="AR53:AY54"/>
    <mergeCell ref="AZ52:BG52"/>
    <mergeCell ref="BH52:BO52"/>
    <mergeCell ref="BP52:BW52"/>
    <mergeCell ref="BX52:CE52"/>
    <mergeCell ref="CF52:CM52"/>
    <mergeCell ref="CN52:CU52"/>
    <mergeCell ref="A51:Q51"/>
    <mergeCell ref="A52:Q52"/>
    <mergeCell ref="R52:U52"/>
    <mergeCell ref="V52:AH52"/>
    <mergeCell ref="AI52:AQ52"/>
    <mergeCell ref="AR52:AY52"/>
    <mergeCell ref="AZ50:BG51"/>
    <mergeCell ref="BH50:BO51"/>
    <mergeCell ref="BP50:BW51"/>
    <mergeCell ref="BX50:CE51"/>
    <mergeCell ref="CF50:CM51"/>
    <mergeCell ref="CN50:CU51"/>
    <mergeCell ref="BH49:BO49"/>
    <mergeCell ref="BP49:BW49"/>
    <mergeCell ref="BX49:CE49"/>
    <mergeCell ref="CF49:CM49"/>
    <mergeCell ref="CN49:CU49"/>
    <mergeCell ref="A50:Q50"/>
    <mergeCell ref="R50:U51"/>
    <mergeCell ref="V50:AH51"/>
    <mergeCell ref="AI50:AQ51"/>
    <mergeCell ref="AR50:AY51"/>
    <mergeCell ref="A49:Q49"/>
    <mergeCell ref="R49:U49"/>
    <mergeCell ref="V49:AH49"/>
    <mergeCell ref="AI49:AQ49"/>
    <mergeCell ref="AR49:AY49"/>
    <mergeCell ref="AZ49:BG49"/>
    <mergeCell ref="AZ46:BG48"/>
    <mergeCell ref="BH46:BO48"/>
    <mergeCell ref="BP46:BW48"/>
    <mergeCell ref="BX46:CE48"/>
    <mergeCell ref="CF46:CM48"/>
    <mergeCell ref="CN46:CU48"/>
    <mergeCell ref="A45:Q45"/>
    <mergeCell ref="A46:Q46"/>
    <mergeCell ref="R46:U48"/>
    <mergeCell ref="V46:AH48"/>
    <mergeCell ref="AI46:AQ48"/>
    <mergeCell ref="AR46:AY48"/>
    <mergeCell ref="A47:Q47"/>
    <mergeCell ref="A48:Q48"/>
    <mergeCell ref="AZ44:BG45"/>
    <mergeCell ref="BH44:BO45"/>
    <mergeCell ref="BP44:BW45"/>
    <mergeCell ref="BX44:CE45"/>
    <mergeCell ref="CF44:CM45"/>
    <mergeCell ref="CN44:CU45"/>
    <mergeCell ref="BH43:BO43"/>
    <mergeCell ref="BP43:BW43"/>
    <mergeCell ref="BX43:CE43"/>
    <mergeCell ref="CF43:CM43"/>
    <mergeCell ref="CN43:CU43"/>
    <mergeCell ref="A44:Q44"/>
    <mergeCell ref="R44:U45"/>
    <mergeCell ref="V44:AH45"/>
    <mergeCell ref="AI44:AQ45"/>
    <mergeCell ref="AR44:AY45"/>
    <mergeCell ref="A43:Q43"/>
    <mergeCell ref="R43:U43"/>
    <mergeCell ref="V43:AH43"/>
    <mergeCell ref="AI43:AQ43"/>
    <mergeCell ref="AR43:AY43"/>
    <mergeCell ref="AZ43:BG43"/>
    <mergeCell ref="AZ42:BG42"/>
    <mergeCell ref="BH42:BO42"/>
    <mergeCell ref="BP42:BW42"/>
    <mergeCell ref="BX42:CE42"/>
    <mergeCell ref="CF42:CM42"/>
    <mergeCell ref="CN42:CU42"/>
    <mergeCell ref="A41:Q41"/>
    <mergeCell ref="A42:Q42"/>
    <mergeCell ref="R42:U42"/>
    <mergeCell ref="V42:AH42"/>
    <mergeCell ref="AI42:AQ42"/>
    <mergeCell ref="AR42:AY42"/>
    <mergeCell ref="AZ40:BG41"/>
    <mergeCell ref="BH40:BO41"/>
    <mergeCell ref="BP40:BW41"/>
    <mergeCell ref="BX40:CE41"/>
    <mergeCell ref="CF40:CM41"/>
    <mergeCell ref="CN40:CU41"/>
    <mergeCell ref="BH39:BO39"/>
    <mergeCell ref="BP39:BW39"/>
    <mergeCell ref="BX39:CE39"/>
    <mergeCell ref="CF39:CM39"/>
    <mergeCell ref="CN39:CU39"/>
    <mergeCell ref="A40:Q40"/>
    <mergeCell ref="R40:U41"/>
    <mergeCell ref="V40:AH41"/>
    <mergeCell ref="AI40:AQ41"/>
    <mergeCell ref="AR40:AY41"/>
    <mergeCell ref="A39:Q39"/>
    <mergeCell ref="R39:U39"/>
    <mergeCell ref="V39:AH39"/>
    <mergeCell ref="AI39:AQ39"/>
    <mergeCell ref="AR39:AY39"/>
    <mergeCell ref="AZ39:BG39"/>
    <mergeCell ref="AZ38:BG38"/>
    <mergeCell ref="BH38:BO38"/>
    <mergeCell ref="BP38:BW38"/>
    <mergeCell ref="BX38:CE38"/>
    <mergeCell ref="CF38:CM38"/>
    <mergeCell ref="CN38:CU38"/>
    <mergeCell ref="BH37:BO37"/>
    <mergeCell ref="BP37:BW37"/>
    <mergeCell ref="BX37:CE37"/>
    <mergeCell ref="CF37:CM37"/>
    <mergeCell ref="CN37:CU37"/>
    <mergeCell ref="A38:Q38"/>
    <mergeCell ref="R38:U38"/>
    <mergeCell ref="V38:AH38"/>
    <mergeCell ref="AI38:AQ38"/>
    <mergeCell ref="AR38:AY38"/>
    <mergeCell ref="A37:Q37"/>
    <mergeCell ref="R37:U37"/>
    <mergeCell ref="V37:AH37"/>
    <mergeCell ref="AI37:AQ37"/>
    <mergeCell ref="AR37:AY37"/>
    <mergeCell ref="AZ37:BG37"/>
    <mergeCell ref="AZ36:BG36"/>
    <mergeCell ref="BH36:BO36"/>
    <mergeCell ref="BP36:BW36"/>
    <mergeCell ref="BX36:CE36"/>
    <mergeCell ref="CF36:CM36"/>
    <mergeCell ref="CN36:CU36"/>
    <mergeCell ref="BH35:BO35"/>
    <mergeCell ref="BP35:BW35"/>
    <mergeCell ref="BX35:CE35"/>
    <mergeCell ref="CF35:CM35"/>
    <mergeCell ref="CN35:CU35"/>
    <mergeCell ref="A36:Q36"/>
    <mergeCell ref="R36:U36"/>
    <mergeCell ref="V36:AH36"/>
    <mergeCell ref="AI36:AQ36"/>
    <mergeCell ref="AR36:AY36"/>
    <mergeCell ref="A35:Q35"/>
    <mergeCell ref="R35:U35"/>
    <mergeCell ref="V35:AH35"/>
    <mergeCell ref="AI35:AQ35"/>
    <mergeCell ref="AR35:AY35"/>
    <mergeCell ref="AZ35:BG35"/>
    <mergeCell ref="AZ34:BG34"/>
    <mergeCell ref="BH34:BO34"/>
    <mergeCell ref="BP34:BW34"/>
    <mergeCell ref="BX34:CE34"/>
    <mergeCell ref="CF34:CM34"/>
    <mergeCell ref="CN34:CU34"/>
    <mergeCell ref="BH33:BO33"/>
    <mergeCell ref="BP33:BW33"/>
    <mergeCell ref="BX33:CE33"/>
    <mergeCell ref="CF33:CM33"/>
    <mergeCell ref="CN33:CU33"/>
    <mergeCell ref="A34:Q34"/>
    <mergeCell ref="R34:U34"/>
    <mergeCell ref="V34:AH34"/>
    <mergeCell ref="AI34:AQ34"/>
    <mergeCell ref="AR34:AY34"/>
    <mergeCell ref="A33:Q33"/>
    <mergeCell ref="R33:U33"/>
    <mergeCell ref="V33:AH33"/>
    <mergeCell ref="AI33:AQ33"/>
    <mergeCell ref="AR33:AY33"/>
    <mergeCell ref="AZ33:BG33"/>
    <mergeCell ref="AZ32:BG32"/>
    <mergeCell ref="BH32:BO32"/>
    <mergeCell ref="BP32:BW32"/>
    <mergeCell ref="BX32:CE32"/>
    <mergeCell ref="CF32:CM32"/>
    <mergeCell ref="CN32:CU32"/>
    <mergeCell ref="BH31:BO31"/>
    <mergeCell ref="BP31:BW31"/>
    <mergeCell ref="BX31:CE31"/>
    <mergeCell ref="CF31:CM31"/>
    <mergeCell ref="CN31:CU31"/>
    <mergeCell ref="A32:Q32"/>
    <mergeCell ref="R32:U32"/>
    <mergeCell ref="V32:AH32"/>
    <mergeCell ref="AI32:AQ32"/>
    <mergeCell ref="AR32:AY32"/>
    <mergeCell ref="A31:Q31"/>
    <mergeCell ref="R31:U31"/>
    <mergeCell ref="V31:AH31"/>
    <mergeCell ref="AI31:AQ31"/>
    <mergeCell ref="AR31:AY31"/>
    <mergeCell ref="AZ31:BG31"/>
    <mergeCell ref="AZ30:BG30"/>
    <mergeCell ref="BH30:BO30"/>
    <mergeCell ref="BP30:BW30"/>
    <mergeCell ref="BX30:CE30"/>
    <mergeCell ref="CF30:CM30"/>
    <mergeCell ref="CN30:CU30"/>
    <mergeCell ref="BH29:BO29"/>
    <mergeCell ref="BP29:BW29"/>
    <mergeCell ref="BX29:CE29"/>
    <mergeCell ref="CF29:CM29"/>
    <mergeCell ref="CN29:CU29"/>
    <mergeCell ref="A30:Q30"/>
    <mergeCell ref="R30:U30"/>
    <mergeCell ref="V30:AH30"/>
    <mergeCell ref="AI30:AQ30"/>
    <mergeCell ref="AR30:AY30"/>
    <mergeCell ref="A29:Q29"/>
    <mergeCell ref="R29:U29"/>
    <mergeCell ref="V29:AH29"/>
    <mergeCell ref="AI29:AQ29"/>
    <mergeCell ref="AR29:AY29"/>
    <mergeCell ref="AZ29:BG29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BH22:BO26"/>
    <mergeCell ref="BP22:BW26"/>
    <mergeCell ref="BX22:CE26"/>
    <mergeCell ref="CF22:CM26"/>
    <mergeCell ref="AZ22:BG26"/>
    <mergeCell ref="BH27:BO28"/>
    <mergeCell ref="BP27:BW28"/>
    <mergeCell ref="BX27:CE28"/>
    <mergeCell ref="CF27:CM28"/>
    <mergeCell ref="CN22:CU26"/>
    <mergeCell ref="A23:Q23"/>
    <mergeCell ref="A24:Q24"/>
    <mergeCell ref="A25:Q25"/>
    <mergeCell ref="A26:Q26"/>
    <mergeCell ref="A22:Q22"/>
    <mergeCell ref="R22:U26"/>
    <mergeCell ref="V22:AH26"/>
    <mergeCell ref="AI22:AQ26"/>
    <mergeCell ref="AR22:AY26"/>
    <mergeCell ref="BX19:CE21"/>
    <mergeCell ref="CF19:CM21"/>
    <mergeCell ref="CN19:CU21"/>
    <mergeCell ref="A20:Q20"/>
    <mergeCell ref="A21:Q21"/>
    <mergeCell ref="A19:Q19"/>
    <mergeCell ref="R19:U21"/>
    <mergeCell ref="V19:AH21"/>
    <mergeCell ref="AI19:AQ21"/>
    <mergeCell ref="AR19:AY21"/>
    <mergeCell ref="AZ19:BG21"/>
    <mergeCell ref="AZ18:BG18"/>
    <mergeCell ref="BH18:BO18"/>
    <mergeCell ref="BP18:BW18"/>
    <mergeCell ref="BH19:BO21"/>
    <mergeCell ref="BP19:BW21"/>
    <mergeCell ref="BX18:CE18"/>
    <mergeCell ref="CF18:CM18"/>
    <mergeCell ref="CN18:CU18"/>
    <mergeCell ref="BH17:BO17"/>
    <mergeCell ref="BP17:BW17"/>
    <mergeCell ref="BX17:CE17"/>
    <mergeCell ref="CF17:CM17"/>
    <mergeCell ref="CN17:CU17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AZ17:BG17"/>
    <mergeCell ref="AZ16:BG16"/>
    <mergeCell ref="BH16:BO16"/>
    <mergeCell ref="BP16:BW16"/>
    <mergeCell ref="BX16:CE16"/>
    <mergeCell ref="CF16:CM16"/>
    <mergeCell ref="CN16:CU16"/>
    <mergeCell ref="BH15:BO15"/>
    <mergeCell ref="BP15:BW15"/>
    <mergeCell ref="BX15:CE15"/>
    <mergeCell ref="CF15:CM15"/>
    <mergeCell ref="CN15:CU15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AZ15:BG15"/>
    <mergeCell ref="AZ13:BG14"/>
    <mergeCell ref="BH13:BO14"/>
    <mergeCell ref="BP13:BW14"/>
    <mergeCell ref="BX13:CE14"/>
    <mergeCell ref="CF13:CM14"/>
    <mergeCell ref="CN13:CU14"/>
    <mergeCell ref="A12:Q12"/>
    <mergeCell ref="A13:Q13"/>
    <mergeCell ref="R13:U14"/>
    <mergeCell ref="V13:AH14"/>
    <mergeCell ref="AI13:AQ14"/>
    <mergeCell ref="AR13:AY14"/>
    <mergeCell ref="A14:Q14"/>
    <mergeCell ref="AZ11:BG12"/>
    <mergeCell ref="BH11:BO12"/>
    <mergeCell ref="BP11:BW12"/>
    <mergeCell ref="BX11:CE12"/>
    <mergeCell ref="CF11:CM12"/>
    <mergeCell ref="CN11:CU12"/>
    <mergeCell ref="BH10:BO10"/>
    <mergeCell ref="BP10:BW10"/>
    <mergeCell ref="BX10:CE10"/>
    <mergeCell ref="CF10:CM10"/>
    <mergeCell ref="CN10:CU10"/>
    <mergeCell ref="A11:Q11"/>
    <mergeCell ref="R11:U12"/>
    <mergeCell ref="V11:AH12"/>
    <mergeCell ref="AI11:AQ12"/>
    <mergeCell ref="AR11:AY12"/>
    <mergeCell ref="A10:Q10"/>
    <mergeCell ref="R10:U10"/>
    <mergeCell ref="V10:AH10"/>
    <mergeCell ref="AI10:AQ10"/>
    <mergeCell ref="AR10:AY10"/>
    <mergeCell ref="AZ10:BG10"/>
    <mergeCell ref="AR8:AY9"/>
    <mergeCell ref="BH8:BO9"/>
    <mergeCell ref="BP8:BW8"/>
    <mergeCell ref="BX8:CE8"/>
    <mergeCell ref="CF8:CU8"/>
    <mergeCell ref="BP9:BW9"/>
    <mergeCell ref="BX9:CE9"/>
    <mergeCell ref="CF9:CM9"/>
    <mergeCell ref="CN9:CU9"/>
    <mergeCell ref="A3:CU3"/>
    <mergeCell ref="AN4:BC4"/>
    <mergeCell ref="BD4:BF4"/>
    <mergeCell ref="BG4:BI4"/>
    <mergeCell ref="A6:Q9"/>
    <mergeCell ref="R6:U9"/>
    <mergeCell ref="V6:AH9"/>
    <mergeCell ref="AI6:CU6"/>
    <mergeCell ref="AI7:AQ9"/>
    <mergeCell ref="AR7:CU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83"/>
  <sheetViews>
    <sheetView zoomScale="79" zoomScaleNormal="79" zoomScalePageLayoutView="0" workbookViewId="0" topLeftCell="A4">
      <selection activeCell="AR82" sqref="AR82:AY83"/>
    </sheetView>
  </sheetViews>
  <sheetFormatPr defaultColWidth="1.37890625" defaultRowHeight="12.75"/>
  <cols>
    <col min="1" max="12" width="2.625" style="1" customWidth="1"/>
    <col min="13" max="14" width="1.625" style="1" customWidth="1"/>
    <col min="15" max="15" width="3.25390625" style="1" customWidth="1"/>
    <col min="16" max="17" width="1.625" style="1" customWidth="1"/>
    <col min="18" max="24" width="1.37890625" style="1" customWidth="1"/>
    <col min="25" max="25" width="1.625" style="1" customWidth="1"/>
    <col min="26" max="41" width="1.37890625" style="1" customWidth="1"/>
    <col min="42" max="42" width="1.875" style="1" customWidth="1"/>
    <col min="43" max="50" width="1.37890625" style="1" customWidth="1"/>
    <col min="51" max="51" width="5.875" style="1" customWidth="1"/>
    <col min="52" max="59" width="0" style="1" hidden="1" customWidth="1"/>
    <col min="60" max="66" width="1.37890625" style="1" customWidth="1"/>
    <col min="67" max="67" width="5.75390625" style="1" customWidth="1"/>
    <col min="68" max="83" width="0" style="1" hidden="1" customWidth="1"/>
    <col min="84" max="90" width="1.37890625" style="1" customWidth="1"/>
    <col min="91" max="91" width="2.25390625" style="1" customWidth="1"/>
    <col min="92" max="103" width="1.37890625" style="1" customWidth="1"/>
    <col min="104" max="104" width="13.125" style="1" bestFit="1" customWidth="1"/>
    <col min="105" max="105" width="11.75390625" style="1" bestFit="1" customWidth="1"/>
    <col min="106" max="16384" width="1.37890625" style="1" customWidth="1"/>
  </cols>
  <sheetData>
    <row r="1" s="3" customFormat="1" ht="12.75">
      <c r="CU1" s="4" t="s">
        <v>69</v>
      </c>
    </row>
    <row r="2" s="11" customFormat="1" ht="7.5"/>
    <row r="3" spans="1:99" ht="15.75">
      <c r="A3" s="298" t="s">
        <v>70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</row>
    <row r="4" spans="38:63" ht="15.75">
      <c r="AL4" s="2" t="s">
        <v>1</v>
      </c>
      <c r="AN4" s="299" t="s">
        <v>494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300">
        <v>20</v>
      </c>
      <c r="BE4" s="300"/>
      <c r="BF4" s="300"/>
      <c r="BG4" s="299"/>
      <c r="BH4" s="299"/>
      <c r="BI4" s="299"/>
      <c r="BK4" s="1" t="s">
        <v>2</v>
      </c>
    </row>
    <row r="5" s="3" customFormat="1" ht="12.75"/>
    <row r="6" spans="1:99" s="12" customFormat="1" ht="12" customHeight="1">
      <c r="A6" s="295" t="s">
        <v>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  <c r="R6" s="286" t="s">
        <v>50</v>
      </c>
      <c r="S6" s="287"/>
      <c r="T6" s="287"/>
      <c r="U6" s="288"/>
      <c r="V6" s="286" t="s">
        <v>193</v>
      </c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I6" s="280" t="s">
        <v>71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2"/>
    </row>
    <row r="7" spans="1:99" s="12" customFormat="1" ht="12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R7" s="304"/>
      <c r="S7" s="305"/>
      <c r="T7" s="305"/>
      <c r="U7" s="306"/>
      <c r="V7" s="304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  <c r="AI7" s="295" t="s">
        <v>65</v>
      </c>
      <c r="AJ7" s="296"/>
      <c r="AK7" s="296"/>
      <c r="AL7" s="296"/>
      <c r="AM7" s="296"/>
      <c r="AN7" s="296"/>
      <c r="AO7" s="296"/>
      <c r="AP7" s="296"/>
      <c r="AQ7" s="297"/>
      <c r="AR7" s="280" t="s">
        <v>6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2"/>
    </row>
    <row r="8" spans="1:99" s="12" customFormat="1" ht="88.5" customHeight="1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304"/>
      <c r="S8" s="305"/>
      <c r="T8" s="305"/>
      <c r="U8" s="306"/>
      <c r="V8" s="304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6"/>
      <c r="AI8" s="292"/>
      <c r="AJ8" s="293"/>
      <c r="AK8" s="293"/>
      <c r="AL8" s="293"/>
      <c r="AM8" s="293"/>
      <c r="AN8" s="293"/>
      <c r="AO8" s="293"/>
      <c r="AP8" s="293"/>
      <c r="AQ8" s="294"/>
      <c r="AR8" s="286" t="s">
        <v>190</v>
      </c>
      <c r="AS8" s="287"/>
      <c r="AT8" s="287"/>
      <c r="AU8" s="287"/>
      <c r="AV8" s="287"/>
      <c r="AW8" s="287"/>
      <c r="AX8" s="287"/>
      <c r="AY8" s="288"/>
      <c r="AZ8" s="19" t="s">
        <v>63</v>
      </c>
      <c r="BA8" s="20"/>
      <c r="BB8" s="20"/>
      <c r="BC8" s="20"/>
      <c r="BD8" s="20"/>
      <c r="BE8" s="20"/>
      <c r="BF8" s="20"/>
      <c r="BG8" s="21"/>
      <c r="BH8" s="286" t="s">
        <v>189</v>
      </c>
      <c r="BI8" s="287"/>
      <c r="BJ8" s="287"/>
      <c r="BK8" s="287"/>
      <c r="BL8" s="287"/>
      <c r="BM8" s="287"/>
      <c r="BN8" s="287"/>
      <c r="BO8" s="288"/>
      <c r="BP8" s="286" t="s">
        <v>72</v>
      </c>
      <c r="BQ8" s="287"/>
      <c r="BR8" s="287"/>
      <c r="BS8" s="287"/>
      <c r="BT8" s="287"/>
      <c r="BU8" s="287"/>
      <c r="BV8" s="287"/>
      <c r="BW8" s="288"/>
      <c r="BX8" s="286" t="s">
        <v>73</v>
      </c>
      <c r="BY8" s="287"/>
      <c r="BZ8" s="287"/>
      <c r="CA8" s="287"/>
      <c r="CB8" s="287"/>
      <c r="CC8" s="287"/>
      <c r="CD8" s="287"/>
      <c r="CE8" s="288"/>
      <c r="CF8" s="286" t="s">
        <v>191</v>
      </c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8"/>
    </row>
    <row r="9" spans="1:99" s="12" customFormat="1" ht="12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3"/>
      <c r="R9" s="289"/>
      <c r="S9" s="290"/>
      <c r="T9" s="290"/>
      <c r="U9" s="291"/>
      <c r="V9" s="289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1"/>
      <c r="AI9" s="301"/>
      <c r="AJ9" s="302"/>
      <c r="AK9" s="302"/>
      <c r="AL9" s="302"/>
      <c r="AM9" s="302"/>
      <c r="AN9" s="302"/>
      <c r="AO9" s="302"/>
      <c r="AP9" s="302"/>
      <c r="AQ9" s="303"/>
      <c r="AR9" s="289"/>
      <c r="AS9" s="290"/>
      <c r="AT9" s="290"/>
      <c r="AU9" s="290"/>
      <c r="AV9" s="290"/>
      <c r="AW9" s="290"/>
      <c r="AX9" s="290"/>
      <c r="AY9" s="291"/>
      <c r="AZ9" s="13" t="s">
        <v>74</v>
      </c>
      <c r="BA9" s="14"/>
      <c r="BB9" s="14"/>
      <c r="BC9" s="14"/>
      <c r="BD9" s="14"/>
      <c r="BE9" s="14"/>
      <c r="BF9" s="14"/>
      <c r="BG9" s="15"/>
      <c r="BH9" s="289"/>
      <c r="BI9" s="290"/>
      <c r="BJ9" s="290"/>
      <c r="BK9" s="290"/>
      <c r="BL9" s="290"/>
      <c r="BM9" s="290"/>
      <c r="BN9" s="290"/>
      <c r="BO9" s="291"/>
      <c r="BP9" s="292"/>
      <c r="BQ9" s="293"/>
      <c r="BR9" s="293"/>
      <c r="BS9" s="293"/>
      <c r="BT9" s="293"/>
      <c r="BU9" s="293"/>
      <c r="BV9" s="293"/>
      <c r="BW9" s="294"/>
      <c r="BX9" s="292"/>
      <c r="BY9" s="293"/>
      <c r="BZ9" s="293"/>
      <c r="CA9" s="293"/>
      <c r="CB9" s="293"/>
      <c r="CC9" s="293"/>
      <c r="CD9" s="293"/>
      <c r="CE9" s="294"/>
      <c r="CF9" s="295" t="s">
        <v>65</v>
      </c>
      <c r="CG9" s="296"/>
      <c r="CH9" s="296"/>
      <c r="CI9" s="296"/>
      <c r="CJ9" s="296"/>
      <c r="CK9" s="296"/>
      <c r="CL9" s="296"/>
      <c r="CM9" s="297"/>
      <c r="CN9" s="295" t="s">
        <v>192</v>
      </c>
      <c r="CO9" s="296"/>
      <c r="CP9" s="296"/>
      <c r="CQ9" s="296"/>
      <c r="CR9" s="296"/>
      <c r="CS9" s="296"/>
      <c r="CT9" s="296"/>
      <c r="CU9" s="297"/>
    </row>
    <row r="10" spans="1:99" s="12" customFormat="1" ht="12">
      <c r="A10" s="280">
        <v>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/>
      <c r="R10" s="280">
        <v>2</v>
      </c>
      <c r="S10" s="281"/>
      <c r="T10" s="281"/>
      <c r="U10" s="282"/>
      <c r="V10" s="280">
        <v>3</v>
      </c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2"/>
      <c r="AI10" s="280">
        <v>4</v>
      </c>
      <c r="AJ10" s="281"/>
      <c r="AK10" s="281"/>
      <c r="AL10" s="281"/>
      <c r="AM10" s="281"/>
      <c r="AN10" s="281"/>
      <c r="AO10" s="281"/>
      <c r="AP10" s="281"/>
      <c r="AQ10" s="282"/>
      <c r="AR10" s="280">
        <v>5</v>
      </c>
      <c r="AS10" s="281"/>
      <c r="AT10" s="281"/>
      <c r="AU10" s="281"/>
      <c r="AV10" s="281"/>
      <c r="AW10" s="281"/>
      <c r="AX10" s="281"/>
      <c r="AY10" s="282"/>
      <c r="AZ10" s="283" t="s">
        <v>75</v>
      </c>
      <c r="BA10" s="284"/>
      <c r="BB10" s="284"/>
      <c r="BC10" s="284"/>
      <c r="BD10" s="284"/>
      <c r="BE10" s="284"/>
      <c r="BF10" s="284"/>
      <c r="BG10" s="285"/>
      <c r="BH10" s="280">
        <v>6</v>
      </c>
      <c r="BI10" s="281"/>
      <c r="BJ10" s="281"/>
      <c r="BK10" s="281"/>
      <c r="BL10" s="281"/>
      <c r="BM10" s="281"/>
      <c r="BN10" s="281"/>
      <c r="BO10" s="282"/>
      <c r="BP10" s="280">
        <v>7</v>
      </c>
      <c r="BQ10" s="281"/>
      <c r="BR10" s="281"/>
      <c r="BS10" s="281"/>
      <c r="BT10" s="281"/>
      <c r="BU10" s="281"/>
      <c r="BV10" s="281"/>
      <c r="BW10" s="282"/>
      <c r="BX10" s="280">
        <v>8</v>
      </c>
      <c r="BY10" s="281"/>
      <c r="BZ10" s="281"/>
      <c r="CA10" s="281"/>
      <c r="CB10" s="281"/>
      <c r="CC10" s="281"/>
      <c r="CD10" s="281"/>
      <c r="CE10" s="282"/>
      <c r="CF10" s="280">
        <v>8</v>
      </c>
      <c r="CG10" s="281"/>
      <c r="CH10" s="281"/>
      <c r="CI10" s="281"/>
      <c r="CJ10" s="281"/>
      <c r="CK10" s="281"/>
      <c r="CL10" s="281"/>
      <c r="CM10" s="282"/>
      <c r="CN10" s="280">
        <v>9</v>
      </c>
      <c r="CO10" s="281"/>
      <c r="CP10" s="281"/>
      <c r="CQ10" s="281"/>
      <c r="CR10" s="281"/>
      <c r="CS10" s="281"/>
      <c r="CT10" s="281"/>
      <c r="CU10" s="282"/>
    </row>
    <row r="11" spans="1:99" s="3" customFormat="1" ht="12.75">
      <c r="A11" s="232" t="s">
        <v>76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5" t="s">
        <v>77</v>
      </c>
      <c r="S11" s="235"/>
      <c r="T11" s="235"/>
      <c r="U11" s="236"/>
      <c r="V11" s="237" t="s">
        <v>38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222">
        <f>SUM(AR11:CM12)</f>
        <v>29691200</v>
      </c>
      <c r="AJ11" s="223"/>
      <c r="AK11" s="223"/>
      <c r="AL11" s="223"/>
      <c r="AM11" s="223"/>
      <c r="AN11" s="223"/>
      <c r="AO11" s="223"/>
      <c r="AP11" s="223"/>
      <c r="AQ11" s="224"/>
      <c r="AR11" s="222">
        <f>AR15</f>
        <v>28403300</v>
      </c>
      <c r="AS11" s="223"/>
      <c r="AT11" s="223"/>
      <c r="AU11" s="223"/>
      <c r="AV11" s="223"/>
      <c r="AW11" s="223"/>
      <c r="AX11" s="223"/>
      <c r="AY11" s="224"/>
      <c r="AZ11" s="222">
        <f>AZ13</f>
        <v>0</v>
      </c>
      <c r="BA11" s="223"/>
      <c r="BB11" s="223"/>
      <c r="BC11" s="223"/>
      <c r="BD11" s="223"/>
      <c r="BE11" s="223"/>
      <c r="BF11" s="223"/>
      <c r="BG11" s="224"/>
      <c r="BH11" s="222">
        <f>BH27</f>
        <v>275900</v>
      </c>
      <c r="BI11" s="223"/>
      <c r="BJ11" s="223"/>
      <c r="BK11" s="223"/>
      <c r="BL11" s="223"/>
      <c r="BM11" s="223"/>
      <c r="BN11" s="223"/>
      <c r="BO11" s="224"/>
      <c r="BP11" s="222"/>
      <c r="BQ11" s="223"/>
      <c r="BR11" s="223"/>
      <c r="BS11" s="223"/>
      <c r="BT11" s="223"/>
      <c r="BU11" s="223"/>
      <c r="BV11" s="223"/>
      <c r="BW11" s="224"/>
      <c r="BX11" s="222"/>
      <c r="BY11" s="223"/>
      <c r="BZ11" s="223"/>
      <c r="CA11" s="223"/>
      <c r="CB11" s="223"/>
      <c r="CC11" s="223"/>
      <c r="CD11" s="223"/>
      <c r="CE11" s="224"/>
      <c r="CF11" s="222">
        <f>CF13+CF15+CF36+CF40</f>
        <v>1012000</v>
      </c>
      <c r="CG11" s="223"/>
      <c r="CH11" s="223"/>
      <c r="CI11" s="223"/>
      <c r="CJ11" s="223"/>
      <c r="CK11" s="223"/>
      <c r="CL11" s="223"/>
      <c r="CM11" s="224"/>
      <c r="CN11" s="222">
        <f>CN15+CN36</f>
        <v>0</v>
      </c>
      <c r="CO11" s="223"/>
      <c r="CP11" s="223"/>
      <c r="CQ11" s="223"/>
      <c r="CR11" s="223"/>
      <c r="CS11" s="223"/>
      <c r="CT11" s="223"/>
      <c r="CU11" s="225"/>
    </row>
    <row r="12" spans="1:99" s="3" customFormat="1" ht="12.75">
      <c r="A12" s="229" t="s">
        <v>78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78"/>
      <c r="S12" s="178"/>
      <c r="T12" s="178"/>
      <c r="U12" s="179"/>
      <c r="V12" s="180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9"/>
      <c r="AI12" s="169"/>
      <c r="AJ12" s="170"/>
      <c r="AK12" s="170"/>
      <c r="AL12" s="170"/>
      <c r="AM12" s="170"/>
      <c r="AN12" s="170"/>
      <c r="AO12" s="170"/>
      <c r="AP12" s="170"/>
      <c r="AQ12" s="171"/>
      <c r="AR12" s="169"/>
      <c r="AS12" s="170"/>
      <c r="AT12" s="170"/>
      <c r="AU12" s="170"/>
      <c r="AV12" s="170"/>
      <c r="AW12" s="170"/>
      <c r="AX12" s="170"/>
      <c r="AY12" s="171"/>
      <c r="AZ12" s="169"/>
      <c r="BA12" s="170"/>
      <c r="BB12" s="170"/>
      <c r="BC12" s="170"/>
      <c r="BD12" s="170"/>
      <c r="BE12" s="170"/>
      <c r="BF12" s="170"/>
      <c r="BG12" s="171"/>
      <c r="BH12" s="169"/>
      <c r="BI12" s="170"/>
      <c r="BJ12" s="170"/>
      <c r="BK12" s="170"/>
      <c r="BL12" s="170"/>
      <c r="BM12" s="170"/>
      <c r="BN12" s="170"/>
      <c r="BO12" s="171"/>
      <c r="BP12" s="169"/>
      <c r="BQ12" s="170"/>
      <c r="BR12" s="170"/>
      <c r="BS12" s="170"/>
      <c r="BT12" s="170"/>
      <c r="BU12" s="170"/>
      <c r="BV12" s="170"/>
      <c r="BW12" s="171"/>
      <c r="BX12" s="169"/>
      <c r="BY12" s="170"/>
      <c r="BZ12" s="170"/>
      <c r="CA12" s="170"/>
      <c r="CB12" s="170"/>
      <c r="CC12" s="170"/>
      <c r="CD12" s="170"/>
      <c r="CE12" s="171"/>
      <c r="CF12" s="169"/>
      <c r="CG12" s="170"/>
      <c r="CH12" s="170"/>
      <c r="CI12" s="170"/>
      <c r="CJ12" s="170"/>
      <c r="CK12" s="170"/>
      <c r="CL12" s="170"/>
      <c r="CM12" s="171"/>
      <c r="CN12" s="169"/>
      <c r="CO12" s="170"/>
      <c r="CP12" s="170"/>
      <c r="CQ12" s="170"/>
      <c r="CR12" s="170"/>
      <c r="CS12" s="170"/>
      <c r="CT12" s="170"/>
      <c r="CU12" s="173"/>
    </row>
    <row r="13" spans="1:99" s="3" customFormat="1" ht="12.75">
      <c r="A13" s="277" t="s">
        <v>158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/>
      <c r="R13" s="163" t="s">
        <v>79</v>
      </c>
      <c r="S13" s="163"/>
      <c r="T13" s="163"/>
      <c r="U13" s="164"/>
      <c r="V13" s="189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I13" s="151">
        <f>AZ13+CF13</f>
        <v>1012000</v>
      </c>
      <c r="AJ13" s="152"/>
      <c r="AK13" s="152"/>
      <c r="AL13" s="152"/>
      <c r="AM13" s="152"/>
      <c r="AN13" s="152"/>
      <c r="AO13" s="152"/>
      <c r="AP13" s="152"/>
      <c r="AQ13" s="153"/>
      <c r="AR13" s="247" t="s">
        <v>38</v>
      </c>
      <c r="AS13" s="248"/>
      <c r="AT13" s="248"/>
      <c r="AU13" s="248"/>
      <c r="AV13" s="248"/>
      <c r="AW13" s="248"/>
      <c r="AX13" s="248"/>
      <c r="AY13" s="249"/>
      <c r="AZ13" s="151">
        <v>0</v>
      </c>
      <c r="BA13" s="152"/>
      <c r="BB13" s="152"/>
      <c r="BC13" s="152"/>
      <c r="BD13" s="152"/>
      <c r="BE13" s="152"/>
      <c r="BF13" s="152"/>
      <c r="BG13" s="153"/>
      <c r="BH13" s="247" t="s">
        <v>38</v>
      </c>
      <c r="BI13" s="248"/>
      <c r="BJ13" s="248"/>
      <c r="BK13" s="248"/>
      <c r="BL13" s="248"/>
      <c r="BM13" s="248"/>
      <c r="BN13" s="248"/>
      <c r="BO13" s="249"/>
      <c r="BP13" s="247" t="s">
        <v>38</v>
      </c>
      <c r="BQ13" s="248"/>
      <c r="BR13" s="248"/>
      <c r="BS13" s="248"/>
      <c r="BT13" s="248"/>
      <c r="BU13" s="248"/>
      <c r="BV13" s="248"/>
      <c r="BW13" s="249"/>
      <c r="BX13" s="247" t="s">
        <v>38</v>
      </c>
      <c r="BY13" s="248"/>
      <c r="BZ13" s="248"/>
      <c r="CA13" s="248"/>
      <c r="CB13" s="248"/>
      <c r="CC13" s="248"/>
      <c r="CD13" s="248"/>
      <c r="CE13" s="249"/>
      <c r="CF13" s="151">
        <v>1012000</v>
      </c>
      <c r="CG13" s="152"/>
      <c r="CH13" s="152"/>
      <c r="CI13" s="152"/>
      <c r="CJ13" s="152"/>
      <c r="CK13" s="152"/>
      <c r="CL13" s="152"/>
      <c r="CM13" s="153"/>
      <c r="CN13" s="247" t="s">
        <v>38</v>
      </c>
      <c r="CO13" s="248"/>
      <c r="CP13" s="248"/>
      <c r="CQ13" s="248"/>
      <c r="CR13" s="248"/>
      <c r="CS13" s="248"/>
      <c r="CT13" s="248"/>
      <c r="CU13" s="253"/>
    </row>
    <row r="14" spans="1:99" s="3" customFormat="1" ht="12.75">
      <c r="A14" s="229" t="s">
        <v>80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78"/>
      <c r="S14" s="178"/>
      <c r="T14" s="178"/>
      <c r="U14" s="179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169"/>
      <c r="AJ14" s="170"/>
      <c r="AK14" s="170"/>
      <c r="AL14" s="170"/>
      <c r="AM14" s="170"/>
      <c r="AN14" s="170"/>
      <c r="AO14" s="170"/>
      <c r="AP14" s="170"/>
      <c r="AQ14" s="171"/>
      <c r="AR14" s="250"/>
      <c r="AS14" s="251"/>
      <c r="AT14" s="251"/>
      <c r="AU14" s="251"/>
      <c r="AV14" s="251"/>
      <c r="AW14" s="251"/>
      <c r="AX14" s="251"/>
      <c r="AY14" s="252"/>
      <c r="AZ14" s="169"/>
      <c r="BA14" s="170"/>
      <c r="BB14" s="170"/>
      <c r="BC14" s="170"/>
      <c r="BD14" s="170"/>
      <c r="BE14" s="170"/>
      <c r="BF14" s="170"/>
      <c r="BG14" s="171"/>
      <c r="BH14" s="250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2"/>
      <c r="BX14" s="250"/>
      <c r="BY14" s="251"/>
      <c r="BZ14" s="251"/>
      <c r="CA14" s="251"/>
      <c r="CB14" s="251"/>
      <c r="CC14" s="251"/>
      <c r="CD14" s="251"/>
      <c r="CE14" s="252"/>
      <c r="CF14" s="169"/>
      <c r="CG14" s="170"/>
      <c r="CH14" s="170"/>
      <c r="CI14" s="170"/>
      <c r="CJ14" s="170"/>
      <c r="CK14" s="170"/>
      <c r="CL14" s="170"/>
      <c r="CM14" s="171"/>
      <c r="CN14" s="250"/>
      <c r="CO14" s="251"/>
      <c r="CP14" s="251"/>
      <c r="CQ14" s="251"/>
      <c r="CR14" s="251"/>
      <c r="CS14" s="251"/>
      <c r="CT14" s="251"/>
      <c r="CU14" s="254"/>
    </row>
    <row r="15" spans="1:99" s="3" customFormat="1" ht="16.5" customHeight="1">
      <c r="A15" s="232" t="s">
        <v>197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163" t="s">
        <v>81</v>
      </c>
      <c r="S15" s="163"/>
      <c r="T15" s="163"/>
      <c r="U15" s="164"/>
      <c r="V15" s="198" t="s">
        <v>173</v>
      </c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  <c r="AI15" s="151">
        <f>SUM(AR15:BG15)+SUM(BX15:CU15)</f>
        <v>28403300</v>
      </c>
      <c r="AJ15" s="152"/>
      <c r="AK15" s="152"/>
      <c r="AL15" s="152"/>
      <c r="AM15" s="152"/>
      <c r="AN15" s="152"/>
      <c r="AO15" s="152"/>
      <c r="AP15" s="152"/>
      <c r="AQ15" s="153"/>
      <c r="AR15" s="151">
        <f>SUM(AR16:AY18)</f>
        <v>28403300</v>
      </c>
      <c r="AS15" s="152"/>
      <c r="AT15" s="152"/>
      <c r="AU15" s="152"/>
      <c r="AV15" s="152"/>
      <c r="AW15" s="152"/>
      <c r="AX15" s="152"/>
      <c r="AY15" s="153"/>
      <c r="AZ15" s="151">
        <f>SUM(AZ16:BG18)</f>
        <v>0</v>
      </c>
      <c r="BA15" s="152"/>
      <c r="BB15" s="152"/>
      <c r="BC15" s="152"/>
      <c r="BD15" s="152"/>
      <c r="BE15" s="152"/>
      <c r="BF15" s="152"/>
      <c r="BG15" s="153"/>
      <c r="BH15" s="247" t="s">
        <v>38</v>
      </c>
      <c r="BI15" s="248"/>
      <c r="BJ15" s="248"/>
      <c r="BK15" s="248"/>
      <c r="BL15" s="248"/>
      <c r="BM15" s="248"/>
      <c r="BN15" s="248"/>
      <c r="BO15" s="249"/>
      <c r="BP15" s="247" t="s">
        <v>38</v>
      </c>
      <c r="BQ15" s="248"/>
      <c r="BR15" s="248"/>
      <c r="BS15" s="248"/>
      <c r="BT15" s="248"/>
      <c r="BU15" s="248"/>
      <c r="BV15" s="248"/>
      <c r="BW15" s="249"/>
      <c r="BX15" s="151">
        <f>SUM(BX16:CE18)</f>
        <v>0</v>
      </c>
      <c r="BY15" s="152"/>
      <c r="BZ15" s="152"/>
      <c r="CA15" s="152"/>
      <c r="CB15" s="152"/>
      <c r="CC15" s="152"/>
      <c r="CD15" s="152"/>
      <c r="CE15" s="153"/>
      <c r="CF15" s="151">
        <v>0</v>
      </c>
      <c r="CG15" s="152"/>
      <c r="CH15" s="152"/>
      <c r="CI15" s="152"/>
      <c r="CJ15" s="152"/>
      <c r="CK15" s="152"/>
      <c r="CL15" s="152"/>
      <c r="CM15" s="153"/>
      <c r="CN15" s="151">
        <f>SUM(CN16:CU18)</f>
        <v>0</v>
      </c>
      <c r="CO15" s="152"/>
      <c r="CP15" s="152"/>
      <c r="CQ15" s="152"/>
      <c r="CR15" s="152"/>
      <c r="CS15" s="152"/>
      <c r="CT15" s="152"/>
      <c r="CU15" s="153"/>
    </row>
    <row r="16" spans="1:99" s="3" customFormat="1" ht="36.75" customHeight="1">
      <c r="A16" s="261" t="s">
        <v>187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163" t="s">
        <v>161</v>
      </c>
      <c r="S16" s="163"/>
      <c r="T16" s="163"/>
      <c r="U16" s="164"/>
      <c r="V16" s="198" t="s">
        <v>173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74">
        <f>SUM(AR16:BG16)+SUM(BX16:CU16)</f>
        <v>2368600</v>
      </c>
      <c r="AJ16" s="175"/>
      <c r="AK16" s="175"/>
      <c r="AL16" s="175"/>
      <c r="AM16" s="175"/>
      <c r="AN16" s="175"/>
      <c r="AO16" s="175"/>
      <c r="AP16" s="175"/>
      <c r="AQ16" s="176"/>
      <c r="AR16" s="151">
        <f>1948400+420200</f>
        <v>2368600</v>
      </c>
      <c r="AS16" s="152"/>
      <c r="AT16" s="152"/>
      <c r="AU16" s="152"/>
      <c r="AV16" s="152"/>
      <c r="AW16" s="152"/>
      <c r="AX16" s="152"/>
      <c r="AY16" s="153"/>
      <c r="AZ16" s="151">
        <v>0</v>
      </c>
      <c r="BA16" s="152"/>
      <c r="BB16" s="152"/>
      <c r="BC16" s="152"/>
      <c r="BD16" s="152"/>
      <c r="BE16" s="152"/>
      <c r="BF16" s="152"/>
      <c r="BG16" s="153"/>
      <c r="BH16" s="255" t="s">
        <v>38</v>
      </c>
      <c r="BI16" s="256"/>
      <c r="BJ16" s="256"/>
      <c r="BK16" s="256"/>
      <c r="BL16" s="256"/>
      <c r="BM16" s="256"/>
      <c r="BN16" s="256"/>
      <c r="BO16" s="257"/>
      <c r="BP16" s="255" t="s">
        <v>38</v>
      </c>
      <c r="BQ16" s="256"/>
      <c r="BR16" s="256"/>
      <c r="BS16" s="256"/>
      <c r="BT16" s="256"/>
      <c r="BU16" s="256"/>
      <c r="BV16" s="256"/>
      <c r="BW16" s="257"/>
      <c r="BX16" s="151">
        <v>0</v>
      </c>
      <c r="BY16" s="152"/>
      <c r="BZ16" s="152"/>
      <c r="CA16" s="152"/>
      <c r="CB16" s="152"/>
      <c r="CC16" s="152"/>
      <c r="CD16" s="152"/>
      <c r="CE16" s="153"/>
      <c r="CF16" s="151">
        <v>0</v>
      </c>
      <c r="CG16" s="152"/>
      <c r="CH16" s="152"/>
      <c r="CI16" s="152"/>
      <c r="CJ16" s="152"/>
      <c r="CK16" s="152"/>
      <c r="CL16" s="152"/>
      <c r="CM16" s="153"/>
      <c r="CN16" s="174">
        <v>0</v>
      </c>
      <c r="CO16" s="175"/>
      <c r="CP16" s="175"/>
      <c r="CQ16" s="175"/>
      <c r="CR16" s="175"/>
      <c r="CS16" s="175"/>
      <c r="CT16" s="175"/>
      <c r="CU16" s="177"/>
    </row>
    <row r="17" spans="1:99" s="3" customFormat="1" ht="24.75" customHeight="1">
      <c r="A17" s="261" t="s">
        <v>159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3"/>
      <c r="R17" s="184" t="s">
        <v>162</v>
      </c>
      <c r="S17" s="184"/>
      <c r="T17" s="184"/>
      <c r="U17" s="185"/>
      <c r="V17" s="198" t="s">
        <v>173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174">
        <f>SUM(AR17:BG17)+SUM(BX17:CU17)</f>
        <v>26034700</v>
      </c>
      <c r="AJ17" s="175"/>
      <c r="AK17" s="175"/>
      <c r="AL17" s="175"/>
      <c r="AM17" s="175"/>
      <c r="AN17" s="175"/>
      <c r="AO17" s="175"/>
      <c r="AP17" s="175"/>
      <c r="AQ17" s="176"/>
      <c r="AR17" s="174">
        <f>1001300+25033400</f>
        <v>26034700</v>
      </c>
      <c r="AS17" s="175"/>
      <c r="AT17" s="175"/>
      <c r="AU17" s="175"/>
      <c r="AV17" s="175"/>
      <c r="AW17" s="175"/>
      <c r="AX17" s="175"/>
      <c r="AY17" s="176"/>
      <c r="AZ17" s="174">
        <v>0</v>
      </c>
      <c r="BA17" s="175"/>
      <c r="BB17" s="175"/>
      <c r="BC17" s="175"/>
      <c r="BD17" s="175"/>
      <c r="BE17" s="175"/>
      <c r="BF17" s="175"/>
      <c r="BG17" s="176"/>
      <c r="BH17" s="255" t="s">
        <v>38</v>
      </c>
      <c r="BI17" s="256"/>
      <c r="BJ17" s="256"/>
      <c r="BK17" s="256"/>
      <c r="BL17" s="256"/>
      <c r="BM17" s="256"/>
      <c r="BN17" s="256"/>
      <c r="BO17" s="257"/>
      <c r="BP17" s="255" t="s">
        <v>38</v>
      </c>
      <c r="BQ17" s="256"/>
      <c r="BR17" s="256"/>
      <c r="BS17" s="256"/>
      <c r="BT17" s="256"/>
      <c r="BU17" s="256"/>
      <c r="BV17" s="256"/>
      <c r="BW17" s="257"/>
      <c r="BX17" s="174">
        <v>0</v>
      </c>
      <c r="BY17" s="175"/>
      <c r="BZ17" s="175"/>
      <c r="CA17" s="175"/>
      <c r="CB17" s="175"/>
      <c r="CC17" s="175"/>
      <c r="CD17" s="175"/>
      <c r="CE17" s="176"/>
      <c r="CF17" s="174">
        <v>0</v>
      </c>
      <c r="CG17" s="175"/>
      <c r="CH17" s="175"/>
      <c r="CI17" s="175"/>
      <c r="CJ17" s="175"/>
      <c r="CK17" s="175"/>
      <c r="CL17" s="175"/>
      <c r="CM17" s="176"/>
      <c r="CN17" s="174">
        <v>0</v>
      </c>
      <c r="CO17" s="175"/>
      <c r="CP17" s="175"/>
      <c r="CQ17" s="175"/>
      <c r="CR17" s="175"/>
      <c r="CS17" s="175"/>
      <c r="CT17" s="175"/>
      <c r="CU17" s="177"/>
    </row>
    <row r="18" spans="1:99" s="3" customFormat="1" ht="14.25" customHeight="1" hidden="1">
      <c r="A18" s="274" t="s">
        <v>160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198" t="s">
        <v>163</v>
      </c>
      <c r="S18" s="184"/>
      <c r="T18" s="184"/>
      <c r="U18" s="185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74">
        <f>SUM(AR18:BG18)+SUM(BX18:CU18)</f>
        <v>0</v>
      </c>
      <c r="AJ18" s="175"/>
      <c r="AK18" s="175"/>
      <c r="AL18" s="175"/>
      <c r="AM18" s="175"/>
      <c r="AN18" s="175"/>
      <c r="AO18" s="175"/>
      <c r="AP18" s="175"/>
      <c r="AQ18" s="176"/>
      <c r="AR18" s="174"/>
      <c r="AS18" s="175"/>
      <c r="AT18" s="175"/>
      <c r="AU18" s="175"/>
      <c r="AV18" s="175"/>
      <c r="AW18" s="175"/>
      <c r="AX18" s="175"/>
      <c r="AY18" s="176"/>
      <c r="AZ18" s="174"/>
      <c r="BA18" s="175"/>
      <c r="BB18" s="175"/>
      <c r="BC18" s="175"/>
      <c r="BD18" s="175"/>
      <c r="BE18" s="175"/>
      <c r="BF18" s="175"/>
      <c r="BG18" s="176"/>
      <c r="BH18" s="255" t="s">
        <v>38</v>
      </c>
      <c r="BI18" s="256"/>
      <c r="BJ18" s="256"/>
      <c r="BK18" s="256"/>
      <c r="BL18" s="256"/>
      <c r="BM18" s="256"/>
      <c r="BN18" s="256"/>
      <c r="BO18" s="257"/>
      <c r="BP18" s="255" t="s">
        <v>38</v>
      </c>
      <c r="BQ18" s="256"/>
      <c r="BR18" s="256"/>
      <c r="BS18" s="256"/>
      <c r="BT18" s="256"/>
      <c r="BU18" s="256"/>
      <c r="BV18" s="256"/>
      <c r="BW18" s="257"/>
      <c r="BX18" s="174">
        <v>0</v>
      </c>
      <c r="BY18" s="175"/>
      <c r="BZ18" s="175"/>
      <c r="CA18" s="175"/>
      <c r="CB18" s="175"/>
      <c r="CC18" s="175"/>
      <c r="CD18" s="175"/>
      <c r="CE18" s="176"/>
      <c r="CF18" s="174">
        <v>0</v>
      </c>
      <c r="CG18" s="175"/>
      <c r="CH18" s="175"/>
      <c r="CI18" s="175"/>
      <c r="CJ18" s="175"/>
      <c r="CK18" s="175"/>
      <c r="CL18" s="175"/>
      <c r="CM18" s="176"/>
      <c r="CN18" s="174">
        <v>0</v>
      </c>
      <c r="CO18" s="175"/>
      <c r="CP18" s="175"/>
      <c r="CQ18" s="175"/>
      <c r="CR18" s="175"/>
      <c r="CS18" s="175"/>
      <c r="CT18" s="175"/>
      <c r="CU18" s="177"/>
    </row>
    <row r="19" spans="1:99" s="3" customFormat="1" ht="12.75" hidden="1">
      <c r="A19" s="160" t="s">
        <v>82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163" t="s">
        <v>83</v>
      </c>
      <c r="S19" s="163"/>
      <c r="T19" s="163"/>
      <c r="U19" s="164"/>
      <c r="V19" s="189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I19" s="151"/>
      <c r="AJ19" s="152"/>
      <c r="AK19" s="152"/>
      <c r="AL19" s="152"/>
      <c r="AM19" s="152"/>
      <c r="AN19" s="152"/>
      <c r="AO19" s="152"/>
      <c r="AP19" s="152"/>
      <c r="AQ19" s="153"/>
      <c r="AR19" s="247" t="s">
        <v>38</v>
      </c>
      <c r="AS19" s="248"/>
      <c r="AT19" s="248"/>
      <c r="AU19" s="248"/>
      <c r="AV19" s="248"/>
      <c r="AW19" s="248"/>
      <c r="AX19" s="248"/>
      <c r="AY19" s="249"/>
      <c r="AZ19" s="151"/>
      <c r="BA19" s="152"/>
      <c r="BB19" s="152"/>
      <c r="BC19" s="152"/>
      <c r="BD19" s="152"/>
      <c r="BE19" s="152"/>
      <c r="BF19" s="152"/>
      <c r="BG19" s="153"/>
      <c r="BH19" s="247" t="s">
        <v>38</v>
      </c>
      <c r="BI19" s="248"/>
      <c r="BJ19" s="248"/>
      <c r="BK19" s="248"/>
      <c r="BL19" s="248"/>
      <c r="BM19" s="248"/>
      <c r="BN19" s="248"/>
      <c r="BO19" s="249"/>
      <c r="BP19" s="247" t="s">
        <v>38</v>
      </c>
      <c r="BQ19" s="248"/>
      <c r="BR19" s="248"/>
      <c r="BS19" s="248"/>
      <c r="BT19" s="248"/>
      <c r="BU19" s="248"/>
      <c r="BV19" s="248"/>
      <c r="BW19" s="249"/>
      <c r="BX19" s="247" t="s">
        <v>38</v>
      </c>
      <c r="BY19" s="248"/>
      <c r="BZ19" s="248"/>
      <c r="CA19" s="248"/>
      <c r="CB19" s="248"/>
      <c r="CC19" s="248"/>
      <c r="CD19" s="248"/>
      <c r="CE19" s="249"/>
      <c r="CF19" s="151"/>
      <c r="CG19" s="152"/>
      <c r="CH19" s="152"/>
      <c r="CI19" s="152"/>
      <c r="CJ19" s="152"/>
      <c r="CK19" s="152"/>
      <c r="CL19" s="152"/>
      <c r="CM19" s="153"/>
      <c r="CN19" s="247" t="s">
        <v>38</v>
      </c>
      <c r="CO19" s="248"/>
      <c r="CP19" s="248"/>
      <c r="CQ19" s="248"/>
      <c r="CR19" s="248"/>
      <c r="CS19" s="248"/>
      <c r="CT19" s="248"/>
      <c r="CU19" s="253"/>
    </row>
    <row r="20" spans="1:99" s="3" customFormat="1" ht="12.75" hidden="1">
      <c r="A20" s="268" t="s">
        <v>84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235"/>
      <c r="S20" s="235"/>
      <c r="T20" s="235"/>
      <c r="U20" s="236"/>
      <c r="V20" s="271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  <c r="AI20" s="222"/>
      <c r="AJ20" s="223"/>
      <c r="AK20" s="223"/>
      <c r="AL20" s="223"/>
      <c r="AM20" s="223"/>
      <c r="AN20" s="223"/>
      <c r="AO20" s="223"/>
      <c r="AP20" s="223"/>
      <c r="AQ20" s="224"/>
      <c r="AR20" s="264"/>
      <c r="AS20" s="265"/>
      <c r="AT20" s="265"/>
      <c r="AU20" s="265"/>
      <c r="AV20" s="265"/>
      <c r="AW20" s="265"/>
      <c r="AX20" s="265"/>
      <c r="AY20" s="266"/>
      <c r="AZ20" s="222"/>
      <c r="BA20" s="223"/>
      <c r="BB20" s="223"/>
      <c r="BC20" s="223"/>
      <c r="BD20" s="223"/>
      <c r="BE20" s="223"/>
      <c r="BF20" s="223"/>
      <c r="BG20" s="224"/>
      <c r="BH20" s="264"/>
      <c r="BI20" s="265"/>
      <c r="BJ20" s="265"/>
      <c r="BK20" s="265"/>
      <c r="BL20" s="265"/>
      <c r="BM20" s="265"/>
      <c r="BN20" s="265"/>
      <c r="BO20" s="266"/>
      <c r="BP20" s="264"/>
      <c r="BQ20" s="265"/>
      <c r="BR20" s="265"/>
      <c r="BS20" s="265"/>
      <c r="BT20" s="265"/>
      <c r="BU20" s="265"/>
      <c r="BV20" s="265"/>
      <c r="BW20" s="266"/>
      <c r="BX20" s="264"/>
      <c r="BY20" s="265"/>
      <c r="BZ20" s="265"/>
      <c r="CA20" s="265"/>
      <c r="CB20" s="265"/>
      <c r="CC20" s="265"/>
      <c r="CD20" s="265"/>
      <c r="CE20" s="266"/>
      <c r="CF20" s="222"/>
      <c r="CG20" s="223"/>
      <c r="CH20" s="223"/>
      <c r="CI20" s="223"/>
      <c r="CJ20" s="223"/>
      <c r="CK20" s="223"/>
      <c r="CL20" s="223"/>
      <c r="CM20" s="224"/>
      <c r="CN20" s="264"/>
      <c r="CO20" s="265"/>
      <c r="CP20" s="265"/>
      <c r="CQ20" s="265"/>
      <c r="CR20" s="265"/>
      <c r="CS20" s="265"/>
      <c r="CT20" s="265"/>
      <c r="CU20" s="267"/>
    </row>
    <row r="21" spans="1:99" s="3" customFormat="1" ht="12.75" hidden="1">
      <c r="A21" s="157" t="s">
        <v>85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R21" s="178"/>
      <c r="S21" s="178"/>
      <c r="T21" s="178"/>
      <c r="U21" s="179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169"/>
      <c r="AJ21" s="170"/>
      <c r="AK21" s="170"/>
      <c r="AL21" s="170"/>
      <c r="AM21" s="170"/>
      <c r="AN21" s="170"/>
      <c r="AO21" s="170"/>
      <c r="AP21" s="170"/>
      <c r="AQ21" s="171"/>
      <c r="AR21" s="250"/>
      <c r="AS21" s="251"/>
      <c r="AT21" s="251"/>
      <c r="AU21" s="251"/>
      <c r="AV21" s="251"/>
      <c r="AW21" s="251"/>
      <c r="AX21" s="251"/>
      <c r="AY21" s="252"/>
      <c r="AZ21" s="169"/>
      <c r="BA21" s="170"/>
      <c r="BB21" s="170"/>
      <c r="BC21" s="170"/>
      <c r="BD21" s="170"/>
      <c r="BE21" s="170"/>
      <c r="BF21" s="170"/>
      <c r="BG21" s="171"/>
      <c r="BH21" s="250"/>
      <c r="BI21" s="251"/>
      <c r="BJ21" s="251"/>
      <c r="BK21" s="251"/>
      <c r="BL21" s="251"/>
      <c r="BM21" s="251"/>
      <c r="BN21" s="251"/>
      <c r="BO21" s="252"/>
      <c r="BP21" s="250"/>
      <c r="BQ21" s="251"/>
      <c r="BR21" s="251"/>
      <c r="BS21" s="251"/>
      <c r="BT21" s="251"/>
      <c r="BU21" s="251"/>
      <c r="BV21" s="251"/>
      <c r="BW21" s="252"/>
      <c r="BX21" s="250"/>
      <c r="BY21" s="251"/>
      <c r="BZ21" s="251"/>
      <c r="CA21" s="251"/>
      <c r="CB21" s="251"/>
      <c r="CC21" s="251"/>
      <c r="CD21" s="251"/>
      <c r="CE21" s="252"/>
      <c r="CF21" s="169"/>
      <c r="CG21" s="170"/>
      <c r="CH21" s="170"/>
      <c r="CI21" s="170"/>
      <c r="CJ21" s="170"/>
      <c r="CK21" s="170"/>
      <c r="CL21" s="170"/>
      <c r="CM21" s="171"/>
      <c r="CN21" s="250"/>
      <c r="CO21" s="251"/>
      <c r="CP21" s="251"/>
      <c r="CQ21" s="251"/>
      <c r="CR21" s="251"/>
      <c r="CS21" s="251"/>
      <c r="CT21" s="251"/>
      <c r="CU21" s="254"/>
    </row>
    <row r="22" spans="1:99" s="3" customFormat="1" ht="12.75" hidden="1">
      <c r="A22" s="160" t="s">
        <v>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  <c r="R22" s="163" t="s">
        <v>87</v>
      </c>
      <c r="S22" s="163"/>
      <c r="T22" s="163"/>
      <c r="U22" s="164"/>
      <c r="V22" s="189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1"/>
      <c r="AI22" s="151"/>
      <c r="AJ22" s="152"/>
      <c r="AK22" s="152"/>
      <c r="AL22" s="152"/>
      <c r="AM22" s="152"/>
      <c r="AN22" s="152"/>
      <c r="AO22" s="152"/>
      <c r="AP22" s="152"/>
      <c r="AQ22" s="153"/>
      <c r="AR22" s="247" t="s">
        <v>38</v>
      </c>
      <c r="AS22" s="248"/>
      <c r="AT22" s="248"/>
      <c r="AU22" s="248"/>
      <c r="AV22" s="248"/>
      <c r="AW22" s="248"/>
      <c r="AX22" s="248"/>
      <c r="AY22" s="249"/>
      <c r="AZ22" s="151"/>
      <c r="BA22" s="152"/>
      <c r="BB22" s="152"/>
      <c r="BC22" s="152"/>
      <c r="BD22" s="152"/>
      <c r="BE22" s="152"/>
      <c r="BF22" s="152"/>
      <c r="BG22" s="153"/>
      <c r="BH22" s="247" t="s">
        <v>38</v>
      </c>
      <c r="BI22" s="248"/>
      <c r="BJ22" s="248"/>
      <c r="BK22" s="248"/>
      <c r="BL22" s="248"/>
      <c r="BM22" s="248"/>
      <c r="BN22" s="248"/>
      <c r="BO22" s="249"/>
      <c r="BP22" s="247" t="s">
        <v>38</v>
      </c>
      <c r="BQ22" s="248"/>
      <c r="BR22" s="248"/>
      <c r="BS22" s="248"/>
      <c r="BT22" s="248"/>
      <c r="BU22" s="248"/>
      <c r="BV22" s="248"/>
      <c r="BW22" s="249"/>
      <c r="BX22" s="247" t="s">
        <v>38</v>
      </c>
      <c r="BY22" s="248"/>
      <c r="BZ22" s="248"/>
      <c r="CA22" s="248"/>
      <c r="CB22" s="248"/>
      <c r="CC22" s="248"/>
      <c r="CD22" s="248"/>
      <c r="CE22" s="249"/>
      <c r="CF22" s="151"/>
      <c r="CG22" s="152"/>
      <c r="CH22" s="152"/>
      <c r="CI22" s="152"/>
      <c r="CJ22" s="152"/>
      <c r="CK22" s="152"/>
      <c r="CL22" s="152"/>
      <c r="CM22" s="153"/>
      <c r="CN22" s="247" t="s">
        <v>38</v>
      </c>
      <c r="CO22" s="248"/>
      <c r="CP22" s="248"/>
      <c r="CQ22" s="248"/>
      <c r="CR22" s="248"/>
      <c r="CS22" s="248"/>
      <c r="CT22" s="248"/>
      <c r="CU22" s="253"/>
    </row>
    <row r="23" spans="1:99" s="3" customFormat="1" ht="12.75" hidden="1">
      <c r="A23" s="268" t="s">
        <v>88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35"/>
      <c r="S23" s="235"/>
      <c r="T23" s="235"/>
      <c r="U23" s="236"/>
      <c r="V23" s="271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222"/>
      <c r="AJ23" s="223"/>
      <c r="AK23" s="223"/>
      <c r="AL23" s="223"/>
      <c r="AM23" s="223"/>
      <c r="AN23" s="223"/>
      <c r="AO23" s="223"/>
      <c r="AP23" s="223"/>
      <c r="AQ23" s="224"/>
      <c r="AR23" s="264"/>
      <c r="AS23" s="265"/>
      <c r="AT23" s="265"/>
      <c r="AU23" s="265"/>
      <c r="AV23" s="265"/>
      <c r="AW23" s="265"/>
      <c r="AX23" s="265"/>
      <c r="AY23" s="266"/>
      <c r="AZ23" s="222"/>
      <c r="BA23" s="223"/>
      <c r="BB23" s="223"/>
      <c r="BC23" s="223"/>
      <c r="BD23" s="223"/>
      <c r="BE23" s="223"/>
      <c r="BF23" s="223"/>
      <c r="BG23" s="224"/>
      <c r="BH23" s="264"/>
      <c r="BI23" s="265"/>
      <c r="BJ23" s="265"/>
      <c r="BK23" s="265"/>
      <c r="BL23" s="265"/>
      <c r="BM23" s="265"/>
      <c r="BN23" s="265"/>
      <c r="BO23" s="266"/>
      <c r="BP23" s="264"/>
      <c r="BQ23" s="265"/>
      <c r="BR23" s="265"/>
      <c r="BS23" s="265"/>
      <c r="BT23" s="265"/>
      <c r="BU23" s="265"/>
      <c r="BV23" s="265"/>
      <c r="BW23" s="266"/>
      <c r="BX23" s="264"/>
      <c r="BY23" s="265"/>
      <c r="BZ23" s="265"/>
      <c r="CA23" s="265"/>
      <c r="CB23" s="265"/>
      <c r="CC23" s="265"/>
      <c r="CD23" s="265"/>
      <c r="CE23" s="266"/>
      <c r="CF23" s="222"/>
      <c r="CG23" s="223"/>
      <c r="CH23" s="223"/>
      <c r="CI23" s="223"/>
      <c r="CJ23" s="223"/>
      <c r="CK23" s="223"/>
      <c r="CL23" s="223"/>
      <c r="CM23" s="224"/>
      <c r="CN23" s="264"/>
      <c r="CO23" s="265"/>
      <c r="CP23" s="265"/>
      <c r="CQ23" s="265"/>
      <c r="CR23" s="265"/>
      <c r="CS23" s="265"/>
      <c r="CT23" s="265"/>
      <c r="CU23" s="267"/>
    </row>
    <row r="24" spans="1:99" s="3" customFormat="1" ht="12.75" hidden="1">
      <c r="A24" s="268" t="s">
        <v>89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235"/>
      <c r="S24" s="235"/>
      <c r="T24" s="235"/>
      <c r="U24" s="236"/>
      <c r="V24" s="271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222"/>
      <c r="AJ24" s="223"/>
      <c r="AK24" s="223"/>
      <c r="AL24" s="223"/>
      <c r="AM24" s="223"/>
      <c r="AN24" s="223"/>
      <c r="AO24" s="223"/>
      <c r="AP24" s="223"/>
      <c r="AQ24" s="224"/>
      <c r="AR24" s="264"/>
      <c r="AS24" s="265"/>
      <c r="AT24" s="265"/>
      <c r="AU24" s="265"/>
      <c r="AV24" s="265"/>
      <c r="AW24" s="265"/>
      <c r="AX24" s="265"/>
      <c r="AY24" s="266"/>
      <c r="AZ24" s="222"/>
      <c r="BA24" s="223"/>
      <c r="BB24" s="223"/>
      <c r="BC24" s="223"/>
      <c r="BD24" s="223"/>
      <c r="BE24" s="223"/>
      <c r="BF24" s="223"/>
      <c r="BG24" s="224"/>
      <c r="BH24" s="264"/>
      <c r="BI24" s="265"/>
      <c r="BJ24" s="265"/>
      <c r="BK24" s="265"/>
      <c r="BL24" s="265"/>
      <c r="BM24" s="265"/>
      <c r="BN24" s="265"/>
      <c r="BO24" s="266"/>
      <c r="BP24" s="264"/>
      <c r="BQ24" s="265"/>
      <c r="BR24" s="265"/>
      <c r="BS24" s="265"/>
      <c r="BT24" s="265"/>
      <c r="BU24" s="265"/>
      <c r="BV24" s="265"/>
      <c r="BW24" s="266"/>
      <c r="BX24" s="264"/>
      <c r="BY24" s="265"/>
      <c r="BZ24" s="265"/>
      <c r="CA24" s="265"/>
      <c r="CB24" s="265"/>
      <c r="CC24" s="265"/>
      <c r="CD24" s="265"/>
      <c r="CE24" s="266"/>
      <c r="CF24" s="222"/>
      <c r="CG24" s="223"/>
      <c r="CH24" s="223"/>
      <c r="CI24" s="223"/>
      <c r="CJ24" s="223"/>
      <c r="CK24" s="223"/>
      <c r="CL24" s="223"/>
      <c r="CM24" s="224"/>
      <c r="CN24" s="264"/>
      <c r="CO24" s="265"/>
      <c r="CP24" s="265"/>
      <c r="CQ24" s="265"/>
      <c r="CR24" s="265"/>
      <c r="CS24" s="265"/>
      <c r="CT24" s="265"/>
      <c r="CU24" s="267"/>
    </row>
    <row r="25" spans="1:99" s="3" customFormat="1" ht="12.75" hidden="1">
      <c r="A25" s="268" t="s">
        <v>90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35"/>
      <c r="S25" s="235"/>
      <c r="T25" s="235"/>
      <c r="U25" s="236"/>
      <c r="V25" s="271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222"/>
      <c r="AJ25" s="223"/>
      <c r="AK25" s="223"/>
      <c r="AL25" s="223"/>
      <c r="AM25" s="223"/>
      <c r="AN25" s="223"/>
      <c r="AO25" s="223"/>
      <c r="AP25" s="223"/>
      <c r="AQ25" s="224"/>
      <c r="AR25" s="264"/>
      <c r="AS25" s="265"/>
      <c r="AT25" s="265"/>
      <c r="AU25" s="265"/>
      <c r="AV25" s="265"/>
      <c r="AW25" s="265"/>
      <c r="AX25" s="265"/>
      <c r="AY25" s="266"/>
      <c r="AZ25" s="222"/>
      <c r="BA25" s="223"/>
      <c r="BB25" s="223"/>
      <c r="BC25" s="223"/>
      <c r="BD25" s="223"/>
      <c r="BE25" s="223"/>
      <c r="BF25" s="223"/>
      <c r="BG25" s="224"/>
      <c r="BH25" s="264"/>
      <c r="BI25" s="265"/>
      <c r="BJ25" s="265"/>
      <c r="BK25" s="265"/>
      <c r="BL25" s="265"/>
      <c r="BM25" s="265"/>
      <c r="BN25" s="265"/>
      <c r="BO25" s="266"/>
      <c r="BP25" s="264"/>
      <c r="BQ25" s="265"/>
      <c r="BR25" s="265"/>
      <c r="BS25" s="265"/>
      <c r="BT25" s="265"/>
      <c r="BU25" s="265"/>
      <c r="BV25" s="265"/>
      <c r="BW25" s="266"/>
      <c r="BX25" s="264"/>
      <c r="BY25" s="265"/>
      <c r="BZ25" s="265"/>
      <c r="CA25" s="265"/>
      <c r="CB25" s="265"/>
      <c r="CC25" s="265"/>
      <c r="CD25" s="265"/>
      <c r="CE25" s="266"/>
      <c r="CF25" s="222"/>
      <c r="CG25" s="223"/>
      <c r="CH25" s="223"/>
      <c r="CI25" s="223"/>
      <c r="CJ25" s="223"/>
      <c r="CK25" s="223"/>
      <c r="CL25" s="223"/>
      <c r="CM25" s="224"/>
      <c r="CN25" s="264"/>
      <c r="CO25" s="265"/>
      <c r="CP25" s="265"/>
      <c r="CQ25" s="265"/>
      <c r="CR25" s="265"/>
      <c r="CS25" s="265"/>
      <c r="CT25" s="265"/>
      <c r="CU25" s="267"/>
    </row>
    <row r="26" spans="1:99" s="3" customFormat="1" ht="12.75" hidden="1">
      <c r="A26" s="157" t="s">
        <v>91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78"/>
      <c r="S26" s="178"/>
      <c r="T26" s="178"/>
      <c r="U26" s="179"/>
      <c r="V26" s="192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4"/>
      <c r="AI26" s="169"/>
      <c r="AJ26" s="170"/>
      <c r="AK26" s="170"/>
      <c r="AL26" s="170"/>
      <c r="AM26" s="170"/>
      <c r="AN26" s="170"/>
      <c r="AO26" s="170"/>
      <c r="AP26" s="170"/>
      <c r="AQ26" s="171"/>
      <c r="AR26" s="250"/>
      <c r="AS26" s="251"/>
      <c r="AT26" s="251"/>
      <c r="AU26" s="251"/>
      <c r="AV26" s="251"/>
      <c r="AW26" s="251"/>
      <c r="AX26" s="251"/>
      <c r="AY26" s="252"/>
      <c r="AZ26" s="169"/>
      <c r="BA26" s="170"/>
      <c r="BB26" s="170"/>
      <c r="BC26" s="170"/>
      <c r="BD26" s="170"/>
      <c r="BE26" s="170"/>
      <c r="BF26" s="170"/>
      <c r="BG26" s="171"/>
      <c r="BH26" s="250"/>
      <c r="BI26" s="251"/>
      <c r="BJ26" s="251"/>
      <c r="BK26" s="251"/>
      <c r="BL26" s="251"/>
      <c r="BM26" s="251"/>
      <c r="BN26" s="251"/>
      <c r="BO26" s="252"/>
      <c r="BP26" s="250"/>
      <c r="BQ26" s="251"/>
      <c r="BR26" s="251"/>
      <c r="BS26" s="251"/>
      <c r="BT26" s="251"/>
      <c r="BU26" s="251"/>
      <c r="BV26" s="251"/>
      <c r="BW26" s="252"/>
      <c r="BX26" s="250"/>
      <c r="BY26" s="251"/>
      <c r="BZ26" s="251"/>
      <c r="CA26" s="251"/>
      <c r="CB26" s="251"/>
      <c r="CC26" s="251"/>
      <c r="CD26" s="251"/>
      <c r="CE26" s="252"/>
      <c r="CF26" s="169"/>
      <c r="CG26" s="170"/>
      <c r="CH26" s="170"/>
      <c r="CI26" s="170"/>
      <c r="CJ26" s="170"/>
      <c r="CK26" s="170"/>
      <c r="CL26" s="170"/>
      <c r="CM26" s="171"/>
      <c r="CN26" s="250"/>
      <c r="CO26" s="251"/>
      <c r="CP26" s="251"/>
      <c r="CQ26" s="251"/>
      <c r="CR26" s="251"/>
      <c r="CS26" s="251"/>
      <c r="CT26" s="251"/>
      <c r="CU26" s="254"/>
    </row>
    <row r="27" spans="1:99" s="3" customFormat="1" ht="12.75">
      <c r="A27" s="160" t="s">
        <v>183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3" t="s">
        <v>92</v>
      </c>
      <c r="S27" s="163"/>
      <c r="T27" s="163"/>
      <c r="U27" s="164"/>
      <c r="V27" s="189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1"/>
      <c r="AI27" s="151">
        <f>SUM(AI29:AQ35)</f>
        <v>275900</v>
      </c>
      <c r="AJ27" s="152"/>
      <c r="AK27" s="152"/>
      <c r="AL27" s="152"/>
      <c r="AM27" s="152"/>
      <c r="AN27" s="152"/>
      <c r="AO27" s="152"/>
      <c r="AP27" s="152"/>
      <c r="AQ27" s="153"/>
      <c r="AR27" s="247" t="s">
        <v>38</v>
      </c>
      <c r="AS27" s="248"/>
      <c r="AT27" s="248"/>
      <c r="AU27" s="248"/>
      <c r="AV27" s="248"/>
      <c r="AW27" s="248"/>
      <c r="AX27" s="248"/>
      <c r="AY27" s="249"/>
      <c r="AZ27" s="151"/>
      <c r="BA27" s="152"/>
      <c r="BB27" s="152"/>
      <c r="BC27" s="152"/>
      <c r="BD27" s="152"/>
      <c r="BE27" s="152"/>
      <c r="BF27" s="152"/>
      <c r="BG27" s="153"/>
      <c r="BH27" s="151">
        <f>SUM(BH29:BO35)</f>
        <v>275900</v>
      </c>
      <c r="BI27" s="152"/>
      <c r="BJ27" s="152"/>
      <c r="BK27" s="152"/>
      <c r="BL27" s="152"/>
      <c r="BM27" s="152"/>
      <c r="BN27" s="152"/>
      <c r="BO27" s="153"/>
      <c r="BP27" s="151"/>
      <c r="BQ27" s="152"/>
      <c r="BR27" s="152"/>
      <c r="BS27" s="152"/>
      <c r="BT27" s="152"/>
      <c r="BU27" s="152"/>
      <c r="BV27" s="152"/>
      <c r="BW27" s="153"/>
      <c r="BX27" s="247" t="s">
        <v>38</v>
      </c>
      <c r="BY27" s="248"/>
      <c r="BZ27" s="248"/>
      <c r="CA27" s="248"/>
      <c r="CB27" s="248"/>
      <c r="CC27" s="248"/>
      <c r="CD27" s="248"/>
      <c r="CE27" s="249"/>
      <c r="CF27" s="247" t="s">
        <v>38</v>
      </c>
      <c r="CG27" s="248"/>
      <c r="CH27" s="248"/>
      <c r="CI27" s="248"/>
      <c r="CJ27" s="248"/>
      <c r="CK27" s="248"/>
      <c r="CL27" s="248"/>
      <c r="CM27" s="249"/>
      <c r="CN27" s="247" t="s">
        <v>38</v>
      </c>
      <c r="CO27" s="248"/>
      <c r="CP27" s="248"/>
      <c r="CQ27" s="248"/>
      <c r="CR27" s="248"/>
      <c r="CS27" s="248"/>
      <c r="CT27" s="248"/>
      <c r="CU27" s="253"/>
    </row>
    <row r="28" spans="1:99" s="3" customFormat="1" ht="12.75">
      <c r="A28" s="157" t="s">
        <v>184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78"/>
      <c r="S28" s="178"/>
      <c r="T28" s="178"/>
      <c r="U28" s="179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4"/>
      <c r="AI28" s="169"/>
      <c r="AJ28" s="170"/>
      <c r="AK28" s="170"/>
      <c r="AL28" s="170"/>
      <c r="AM28" s="170"/>
      <c r="AN28" s="170"/>
      <c r="AO28" s="170"/>
      <c r="AP28" s="170"/>
      <c r="AQ28" s="171"/>
      <c r="AR28" s="250"/>
      <c r="AS28" s="251"/>
      <c r="AT28" s="251"/>
      <c r="AU28" s="251"/>
      <c r="AV28" s="251"/>
      <c r="AW28" s="251"/>
      <c r="AX28" s="251"/>
      <c r="AY28" s="252"/>
      <c r="AZ28" s="169"/>
      <c r="BA28" s="170"/>
      <c r="BB28" s="170"/>
      <c r="BC28" s="170"/>
      <c r="BD28" s="170"/>
      <c r="BE28" s="170"/>
      <c r="BF28" s="170"/>
      <c r="BG28" s="171"/>
      <c r="BH28" s="169"/>
      <c r="BI28" s="170"/>
      <c r="BJ28" s="170"/>
      <c r="BK28" s="170"/>
      <c r="BL28" s="170"/>
      <c r="BM28" s="170"/>
      <c r="BN28" s="170"/>
      <c r="BO28" s="171"/>
      <c r="BP28" s="169"/>
      <c r="BQ28" s="170"/>
      <c r="BR28" s="170"/>
      <c r="BS28" s="170"/>
      <c r="BT28" s="170"/>
      <c r="BU28" s="170"/>
      <c r="BV28" s="170"/>
      <c r="BW28" s="171"/>
      <c r="BX28" s="250"/>
      <c r="BY28" s="251"/>
      <c r="BZ28" s="251"/>
      <c r="CA28" s="251"/>
      <c r="CB28" s="251"/>
      <c r="CC28" s="251"/>
      <c r="CD28" s="251"/>
      <c r="CE28" s="252"/>
      <c r="CF28" s="250"/>
      <c r="CG28" s="251"/>
      <c r="CH28" s="251"/>
      <c r="CI28" s="251"/>
      <c r="CJ28" s="251"/>
      <c r="CK28" s="251"/>
      <c r="CL28" s="251"/>
      <c r="CM28" s="252"/>
      <c r="CN28" s="250"/>
      <c r="CO28" s="251"/>
      <c r="CP28" s="251"/>
      <c r="CQ28" s="251"/>
      <c r="CR28" s="251"/>
      <c r="CS28" s="251"/>
      <c r="CT28" s="251"/>
      <c r="CU28" s="254"/>
    </row>
    <row r="29" spans="1:99" s="3" customFormat="1" ht="38.25" customHeight="1">
      <c r="A29" s="261" t="s">
        <v>178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3"/>
      <c r="R29" s="184" t="s">
        <v>164</v>
      </c>
      <c r="S29" s="184"/>
      <c r="T29" s="184"/>
      <c r="U29" s="185"/>
      <c r="V29" s="198" t="s">
        <v>179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74">
        <f>BH29</f>
        <v>275900</v>
      </c>
      <c r="AJ29" s="175"/>
      <c r="AK29" s="175"/>
      <c r="AL29" s="175"/>
      <c r="AM29" s="175"/>
      <c r="AN29" s="175"/>
      <c r="AO29" s="175"/>
      <c r="AP29" s="175"/>
      <c r="AQ29" s="176"/>
      <c r="AR29" s="255" t="s">
        <v>38</v>
      </c>
      <c r="AS29" s="256"/>
      <c r="AT29" s="256"/>
      <c r="AU29" s="256"/>
      <c r="AV29" s="256"/>
      <c r="AW29" s="256"/>
      <c r="AX29" s="256"/>
      <c r="AY29" s="257"/>
      <c r="AZ29" s="174"/>
      <c r="BA29" s="175"/>
      <c r="BB29" s="175"/>
      <c r="BC29" s="175"/>
      <c r="BD29" s="175"/>
      <c r="BE29" s="175"/>
      <c r="BF29" s="175"/>
      <c r="BG29" s="176"/>
      <c r="BH29" s="174">
        <v>275900</v>
      </c>
      <c r="BI29" s="175"/>
      <c r="BJ29" s="175"/>
      <c r="BK29" s="175"/>
      <c r="BL29" s="175"/>
      <c r="BM29" s="175"/>
      <c r="BN29" s="175"/>
      <c r="BO29" s="176"/>
      <c r="BP29" s="255"/>
      <c r="BQ29" s="256"/>
      <c r="BR29" s="256"/>
      <c r="BS29" s="256"/>
      <c r="BT29" s="256"/>
      <c r="BU29" s="256"/>
      <c r="BV29" s="256"/>
      <c r="BW29" s="257"/>
      <c r="BX29" s="255" t="s">
        <v>38</v>
      </c>
      <c r="BY29" s="256"/>
      <c r="BZ29" s="256"/>
      <c r="CA29" s="256"/>
      <c r="CB29" s="256"/>
      <c r="CC29" s="256"/>
      <c r="CD29" s="256"/>
      <c r="CE29" s="257"/>
      <c r="CF29" s="255" t="s">
        <v>38</v>
      </c>
      <c r="CG29" s="256"/>
      <c r="CH29" s="256"/>
      <c r="CI29" s="256"/>
      <c r="CJ29" s="256"/>
      <c r="CK29" s="256"/>
      <c r="CL29" s="256"/>
      <c r="CM29" s="257"/>
      <c r="CN29" s="255" t="s">
        <v>38</v>
      </c>
      <c r="CO29" s="256"/>
      <c r="CP29" s="256"/>
      <c r="CQ29" s="256"/>
      <c r="CR29" s="256"/>
      <c r="CS29" s="256"/>
      <c r="CT29" s="256"/>
      <c r="CU29" s="257"/>
    </row>
    <row r="30" spans="1:99" s="3" customFormat="1" ht="23.25" customHeight="1" hidden="1">
      <c r="A30" s="261" t="s">
        <v>172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3"/>
      <c r="R30" s="184" t="s">
        <v>164</v>
      </c>
      <c r="S30" s="184"/>
      <c r="T30" s="184"/>
      <c r="U30" s="185"/>
      <c r="V30" s="198" t="s">
        <v>180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74">
        <f aca="true" t="shared" si="0" ref="AI30:AI35">BH30</f>
        <v>0</v>
      </c>
      <c r="AJ30" s="175"/>
      <c r="AK30" s="175"/>
      <c r="AL30" s="175"/>
      <c r="AM30" s="175"/>
      <c r="AN30" s="175"/>
      <c r="AO30" s="175"/>
      <c r="AP30" s="175"/>
      <c r="AQ30" s="176"/>
      <c r="AR30" s="255" t="s">
        <v>38</v>
      </c>
      <c r="AS30" s="256"/>
      <c r="AT30" s="256"/>
      <c r="AU30" s="256"/>
      <c r="AV30" s="256"/>
      <c r="AW30" s="256"/>
      <c r="AX30" s="256"/>
      <c r="AY30" s="257"/>
      <c r="AZ30" s="174"/>
      <c r="BA30" s="175"/>
      <c r="BB30" s="175"/>
      <c r="BC30" s="175"/>
      <c r="BD30" s="175"/>
      <c r="BE30" s="175"/>
      <c r="BF30" s="175"/>
      <c r="BG30" s="176"/>
      <c r="BH30" s="174">
        <v>0</v>
      </c>
      <c r="BI30" s="175"/>
      <c r="BJ30" s="175"/>
      <c r="BK30" s="175"/>
      <c r="BL30" s="175"/>
      <c r="BM30" s="175"/>
      <c r="BN30" s="175"/>
      <c r="BO30" s="176"/>
      <c r="BP30" s="255"/>
      <c r="BQ30" s="256"/>
      <c r="BR30" s="256"/>
      <c r="BS30" s="256"/>
      <c r="BT30" s="256"/>
      <c r="BU30" s="256"/>
      <c r="BV30" s="256"/>
      <c r="BW30" s="257"/>
      <c r="BX30" s="255" t="s">
        <v>38</v>
      </c>
      <c r="BY30" s="256"/>
      <c r="BZ30" s="256"/>
      <c r="CA30" s="256"/>
      <c r="CB30" s="256"/>
      <c r="CC30" s="256"/>
      <c r="CD30" s="256"/>
      <c r="CE30" s="257"/>
      <c r="CF30" s="255" t="s">
        <v>38</v>
      </c>
      <c r="CG30" s="256"/>
      <c r="CH30" s="256"/>
      <c r="CI30" s="256"/>
      <c r="CJ30" s="256"/>
      <c r="CK30" s="256"/>
      <c r="CL30" s="256"/>
      <c r="CM30" s="257"/>
      <c r="CN30" s="255" t="s">
        <v>38</v>
      </c>
      <c r="CO30" s="256"/>
      <c r="CP30" s="256"/>
      <c r="CQ30" s="256"/>
      <c r="CR30" s="256"/>
      <c r="CS30" s="256"/>
      <c r="CT30" s="256"/>
      <c r="CU30" s="257"/>
    </row>
    <row r="31" spans="1:99" s="3" customFormat="1" ht="38.25" customHeight="1" hidden="1">
      <c r="A31" s="261" t="s">
        <v>176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184" t="s">
        <v>165</v>
      </c>
      <c r="S31" s="184"/>
      <c r="T31" s="184"/>
      <c r="U31" s="185"/>
      <c r="V31" s="198" t="s">
        <v>177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174">
        <f t="shared" si="0"/>
        <v>0</v>
      </c>
      <c r="AJ31" s="175"/>
      <c r="AK31" s="175"/>
      <c r="AL31" s="175"/>
      <c r="AM31" s="175"/>
      <c r="AN31" s="175"/>
      <c r="AO31" s="175"/>
      <c r="AP31" s="175"/>
      <c r="AQ31" s="176"/>
      <c r="AR31" s="255" t="s">
        <v>38</v>
      </c>
      <c r="AS31" s="256"/>
      <c r="AT31" s="256"/>
      <c r="AU31" s="256"/>
      <c r="AV31" s="256"/>
      <c r="AW31" s="256"/>
      <c r="AX31" s="256"/>
      <c r="AY31" s="257"/>
      <c r="AZ31" s="174"/>
      <c r="BA31" s="175"/>
      <c r="BB31" s="175"/>
      <c r="BC31" s="175"/>
      <c r="BD31" s="175"/>
      <c r="BE31" s="175"/>
      <c r="BF31" s="175"/>
      <c r="BG31" s="176"/>
      <c r="BH31" s="174">
        <v>0</v>
      </c>
      <c r="BI31" s="175"/>
      <c r="BJ31" s="175"/>
      <c r="BK31" s="175"/>
      <c r="BL31" s="175"/>
      <c r="BM31" s="175"/>
      <c r="BN31" s="175"/>
      <c r="BO31" s="176"/>
      <c r="BP31" s="255"/>
      <c r="BQ31" s="256"/>
      <c r="BR31" s="256"/>
      <c r="BS31" s="256"/>
      <c r="BT31" s="256"/>
      <c r="BU31" s="256"/>
      <c r="BV31" s="256"/>
      <c r="BW31" s="257"/>
      <c r="BX31" s="255" t="s">
        <v>38</v>
      </c>
      <c r="BY31" s="256"/>
      <c r="BZ31" s="256"/>
      <c r="CA31" s="256"/>
      <c r="CB31" s="256"/>
      <c r="CC31" s="256"/>
      <c r="CD31" s="256"/>
      <c r="CE31" s="257"/>
      <c r="CF31" s="255" t="s">
        <v>38</v>
      </c>
      <c r="CG31" s="256"/>
      <c r="CH31" s="256"/>
      <c r="CI31" s="256"/>
      <c r="CJ31" s="256"/>
      <c r="CK31" s="256"/>
      <c r="CL31" s="256"/>
      <c r="CM31" s="257"/>
      <c r="CN31" s="255" t="s">
        <v>38</v>
      </c>
      <c r="CO31" s="256"/>
      <c r="CP31" s="256"/>
      <c r="CQ31" s="256"/>
      <c r="CR31" s="256"/>
      <c r="CS31" s="256"/>
      <c r="CT31" s="256"/>
      <c r="CU31" s="257"/>
    </row>
    <row r="32" spans="1:99" s="3" customFormat="1" ht="39" customHeight="1" hidden="1">
      <c r="A32" s="261" t="s">
        <v>185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3"/>
      <c r="R32" s="184" t="s">
        <v>167</v>
      </c>
      <c r="S32" s="184"/>
      <c r="T32" s="184"/>
      <c r="U32" s="185"/>
      <c r="V32" s="198" t="s">
        <v>186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74">
        <f t="shared" si="0"/>
        <v>0</v>
      </c>
      <c r="AJ32" s="175"/>
      <c r="AK32" s="175"/>
      <c r="AL32" s="175"/>
      <c r="AM32" s="175"/>
      <c r="AN32" s="175"/>
      <c r="AO32" s="175"/>
      <c r="AP32" s="175"/>
      <c r="AQ32" s="176"/>
      <c r="AR32" s="255" t="s">
        <v>38</v>
      </c>
      <c r="AS32" s="256"/>
      <c r="AT32" s="256"/>
      <c r="AU32" s="256"/>
      <c r="AV32" s="256"/>
      <c r="AW32" s="256"/>
      <c r="AX32" s="256"/>
      <c r="AY32" s="257"/>
      <c r="AZ32" s="174"/>
      <c r="BA32" s="175"/>
      <c r="BB32" s="175"/>
      <c r="BC32" s="175"/>
      <c r="BD32" s="175"/>
      <c r="BE32" s="175"/>
      <c r="BF32" s="175"/>
      <c r="BG32" s="176"/>
      <c r="BH32" s="174"/>
      <c r="BI32" s="175"/>
      <c r="BJ32" s="175"/>
      <c r="BK32" s="175"/>
      <c r="BL32" s="175"/>
      <c r="BM32" s="175"/>
      <c r="BN32" s="175"/>
      <c r="BO32" s="176"/>
      <c r="BP32" s="255"/>
      <c r="BQ32" s="256"/>
      <c r="BR32" s="256"/>
      <c r="BS32" s="256"/>
      <c r="BT32" s="256"/>
      <c r="BU32" s="256"/>
      <c r="BV32" s="256"/>
      <c r="BW32" s="257"/>
      <c r="BX32" s="255" t="s">
        <v>38</v>
      </c>
      <c r="BY32" s="256"/>
      <c r="BZ32" s="256"/>
      <c r="CA32" s="256"/>
      <c r="CB32" s="256"/>
      <c r="CC32" s="256"/>
      <c r="CD32" s="256"/>
      <c r="CE32" s="257"/>
      <c r="CF32" s="255" t="s">
        <v>38</v>
      </c>
      <c r="CG32" s="256"/>
      <c r="CH32" s="256"/>
      <c r="CI32" s="256"/>
      <c r="CJ32" s="256"/>
      <c r="CK32" s="256"/>
      <c r="CL32" s="256"/>
      <c r="CM32" s="257"/>
      <c r="CN32" s="255" t="s">
        <v>38</v>
      </c>
      <c r="CO32" s="256"/>
      <c r="CP32" s="256"/>
      <c r="CQ32" s="256"/>
      <c r="CR32" s="256"/>
      <c r="CS32" s="256"/>
      <c r="CT32" s="256"/>
      <c r="CU32" s="257"/>
    </row>
    <row r="33" spans="1:99" s="3" customFormat="1" ht="26.25" customHeight="1" hidden="1">
      <c r="A33" s="261" t="s">
        <v>174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184" t="s">
        <v>166</v>
      </c>
      <c r="S33" s="184"/>
      <c r="T33" s="184"/>
      <c r="U33" s="185"/>
      <c r="V33" s="198" t="s">
        <v>175</v>
      </c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174">
        <f t="shared" si="0"/>
        <v>0</v>
      </c>
      <c r="AJ33" s="175"/>
      <c r="AK33" s="175"/>
      <c r="AL33" s="175"/>
      <c r="AM33" s="175"/>
      <c r="AN33" s="175"/>
      <c r="AO33" s="175"/>
      <c r="AP33" s="175"/>
      <c r="AQ33" s="176"/>
      <c r="AR33" s="255" t="s">
        <v>38</v>
      </c>
      <c r="AS33" s="256"/>
      <c r="AT33" s="256"/>
      <c r="AU33" s="256"/>
      <c r="AV33" s="256"/>
      <c r="AW33" s="256"/>
      <c r="AX33" s="256"/>
      <c r="AY33" s="257"/>
      <c r="AZ33" s="174"/>
      <c r="BA33" s="175"/>
      <c r="BB33" s="175"/>
      <c r="BC33" s="175"/>
      <c r="BD33" s="175"/>
      <c r="BE33" s="175"/>
      <c r="BF33" s="175"/>
      <c r="BG33" s="176"/>
      <c r="BH33" s="174">
        <v>0</v>
      </c>
      <c r="BI33" s="175"/>
      <c r="BJ33" s="175"/>
      <c r="BK33" s="175"/>
      <c r="BL33" s="175"/>
      <c r="BM33" s="175"/>
      <c r="BN33" s="175"/>
      <c r="BO33" s="176"/>
      <c r="BP33" s="255"/>
      <c r="BQ33" s="256"/>
      <c r="BR33" s="256"/>
      <c r="BS33" s="256"/>
      <c r="BT33" s="256"/>
      <c r="BU33" s="256"/>
      <c r="BV33" s="256"/>
      <c r="BW33" s="257"/>
      <c r="BX33" s="255" t="s">
        <v>38</v>
      </c>
      <c r="BY33" s="256"/>
      <c r="BZ33" s="256"/>
      <c r="CA33" s="256"/>
      <c r="CB33" s="256"/>
      <c r="CC33" s="256"/>
      <c r="CD33" s="256"/>
      <c r="CE33" s="257"/>
      <c r="CF33" s="255" t="s">
        <v>38</v>
      </c>
      <c r="CG33" s="256"/>
      <c r="CH33" s="256"/>
      <c r="CI33" s="256"/>
      <c r="CJ33" s="256"/>
      <c r="CK33" s="256"/>
      <c r="CL33" s="256"/>
      <c r="CM33" s="257"/>
      <c r="CN33" s="255" t="s">
        <v>38</v>
      </c>
      <c r="CO33" s="256"/>
      <c r="CP33" s="256"/>
      <c r="CQ33" s="256"/>
      <c r="CR33" s="256"/>
      <c r="CS33" s="256"/>
      <c r="CT33" s="256"/>
      <c r="CU33" s="257"/>
    </row>
    <row r="34" spans="1:99" s="3" customFormat="1" ht="37.5" customHeight="1" hidden="1">
      <c r="A34" s="261" t="s">
        <v>250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184" t="s">
        <v>167</v>
      </c>
      <c r="S34" s="184"/>
      <c r="T34" s="184"/>
      <c r="U34" s="185"/>
      <c r="V34" s="198" t="s">
        <v>196</v>
      </c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174">
        <f>BH34</f>
        <v>0</v>
      </c>
      <c r="AJ34" s="175"/>
      <c r="AK34" s="175"/>
      <c r="AL34" s="175"/>
      <c r="AM34" s="175"/>
      <c r="AN34" s="175"/>
      <c r="AO34" s="175"/>
      <c r="AP34" s="175"/>
      <c r="AQ34" s="176"/>
      <c r="AR34" s="255" t="s">
        <v>38</v>
      </c>
      <c r="AS34" s="256"/>
      <c r="AT34" s="256"/>
      <c r="AU34" s="256"/>
      <c r="AV34" s="256"/>
      <c r="AW34" s="256"/>
      <c r="AX34" s="256"/>
      <c r="AY34" s="257"/>
      <c r="AZ34" s="174"/>
      <c r="BA34" s="175"/>
      <c r="BB34" s="175"/>
      <c r="BC34" s="175"/>
      <c r="BD34" s="175"/>
      <c r="BE34" s="175"/>
      <c r="BF34" s="175"/>
      <c r="BG34" s="176"/>
      <c r="BH34" s="174">
        <v>0</v>
      </c>
      <c r="BI34" s="175"/>
      <c r="BJ34" s="175"/>
      <c r="BK34" s="175"/>
      <c r="BL34" s="175"/>
      <c r="BM34" s="175"/>
      <c r="BN34" s="175"/>
      <c r="BO34" s="176"/>
      <c r="BP34" s="255"/>
      <c r="BQ34" s="256"/>
      <c r="BR34" s="256"/>
      <c r="BS34" s="256"/>
      <c r="BT34" s="256"/>
      <c r="BU34" s="256"/>
      <c r="BV34" s="256"/>
      <c r="BW34" s="257"/>
      <c r="BX34" s="255" t="s">
        <v>38</v>
      </c>
      <c r="BY34" s="256"/>
      <c r="BZ34" s="256"/>
      <c r="CA34" s="256"/>
      <c r="CB34" s="256"/>
      <c r="CC34" s="256"/>
      <c r="CD34" s="256"/>
      <c r="CE34" s="257"/>
      <c r="CF34" s="255" t="s">
        <v>38</v>
      </c>
      <c r="CG34" s="256"/>
      <c r="CH34" s="256"/>
      <c r="CI34" s="256"/>
      <c r="CJ34" s="256"/>
      <c r="CK34" s="256"/>
      <c r="CL34" s="256"/>
      <c r="CM34" s="257"/>
      <c r="CN34" s="255" t="s">
        <v>38</v>
      </c>
      <c r="CO34" s="256"/>
      <c r="CP34" s="256"/>
      <c r="CQ34" s="256"/>
      <c r="CR34" s="256"/>
      <c r="CS34" s="256"/>
      <c r="CT34" s="256"/>
      <c r="CU34" s="257"/>
    </row>
    <row r="35" spans="1:99" s="3" customFormat="1" ht="49.5" customHeight="1" hidden="1">
      <c r="A35" s="261" t="s">
        <v>182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3"/>
      <c r="R35" s="184" t="s">
        <v>168</v>
      </c>
      <c r="S35" s="184"/>
      <c r="T35" s="184"/>
      <c r="U35" s="185"/>
      <c r="V35" s="198" t="s">
        <v>181</v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5"/>
      <c r="AI35" s="174">
        <f t="shared" si="0"/>
        <v>0</v>
      </c>
      <c r="AJ35" s="175"/>
      <c r="AK35" s="175"/>
      <c r="AL35" s="175"/>
      <c r="AM35" s="175"/>
      <c r="AN35" s="175"/>
      <c r="AO35" s="175"/>
      <c r="AP35" s="175"/>
      <c r="AQ35" s="176"/>
      <c r="AR35" s="255" t="s">
        <v>38</v>
      </c>
      <c r="AS35" s="256"/>
      <c r="AT35" s="256"/>
      <c r="AU35" s="256"/>
      <c r="AV35" s="256"/>
      <c r="AW35" s="256"/>
      <c r="AX35" s="256"/>
      <c r="AY35" s="257"/>
      <c r="AZ35" s="174"/>
      <c r="BA35" s="175"/>
      <c r="BB35" s="175"/>
      <c r="BC35" s="175"/>
      <c r="BD35" s="175"/>
      <c r="BE35" s="175"/>
      <c r="BF35" s="175"/>
      <c r="BG35" s="176"/>
      <c r="BH35" s="174">
        <v>0</v>
      </c>
      <c r="BI35" s="175"/>
      <c r="BJ35" s="175"/>
      <c r="BK35" s="175"/>
      <c r="BL35" s="175"/>
      <c r="BM35" s="175"/>
      <c r="BN35" s="175"/>
      <c r="BO35" s="176"/>
      <c r="BP35" s="255"/>
      <c r="BQ35" s="256"/>
      <c r="BR35" s="256"/>
      <c r="BS35" s="256"/>
      <c r="BT35" s="256"/>
      <c r="BU35" s="256"/>
      <c r="BV35" s="256"/>
      <c r="BW35" s="257"/>
      <c r="BX35" s="255" t="s">
        <v>38</v>
      </c>
      <c r="BY35" s="256"/>
      <c r="BZ35" s="256"/>
      <c r="CA35" s="256"/>
      <c r="CB35" s="256"/>
      <c r="CC35" s="256"/>
      <c r="CD35" s="256"/>
      <c r="CE35" s="257"/>
      <c r="CF35" s="255" t="s">
        <v>38</v>
      </c>
      <c r="CG35" s="256"/>
      <c r="CH35" s="256"/>
      <c r="CI35" s="256"/>
      <c r="CJ35" s="256"/>
      <c r="CK35" s="256"/>
      <c r="CL35" s="256"/>
      <c r="CM35" s="257"/>
      <c r="CN35" s="255" t="s">
        <v>38</v>
      </c>
      <c r="CO35" s="256"/>
      <c r="CP35" s="256"/>
      <c r="CQ35" s="256"/>
      <c r="CR35" s="256"/>
      <c r="CS35" s="256"/>
      <c r="CT35" s="256"/>
      <c r="CU35" s="257"/>
    </row>
    <row r="36" spans="1:99" s="3" customFormat="1" ht="12.75">
      <c r="A36" s="157" t="s">
        <v>93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9"/>
      <c r="R36" s="184" t="s">
        <v>94</v>
      </c>
      <c r="S36" s="184"/>
      <c r="T36" s="184"/>
      <c r="U36" s="185"/>
      <c r="V36" s="186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8"/>
      <c r="AI36" s="174"/>
      <c r="AJ36" s="175"/>
      <c r="AK36" s="175"/>
      <c r="AL36" s="175"/>
      <c r="AM36" s="175"/>
      <c r="AN36" s="175"/>
      <c r="AO36" s="175"/>
      <c r="AP36" s="175"/>
      <c r="AQ36" s="176"/>
      <c r="AR36" s="255" t="s">
        <v>38</v>
      </c>
      <c r="AS36" s="256"/>
      <c r="AT36" s="256"/>
      <c r="AU36" s="256"/>
      <c r="AV36" s="256"/>
      <c r="AW36" s="256"/>
      <c r="AX36" s="256"/>
      <c r="AY36" s="257"/>
      <c r="AZ36" s="174"/>
      <c r="BA36" s="175"/>
      <c r="BB36" s="175"/>
      <c r="BC36" s="175"/>
      <c r="BD36" s="175"/>
      <c r="BE36" s="175"/>
      <c r="BF36" s="175"/>
      <c r="BG36" s="176"/>
      <c r="BH36" s="255" t="s">
        <v>38</v>
      </c>
      <c r="BI36" s="256"/>
      <c r="BJ36" s="256"/>
      <c r="BK36" s="256"/>
      <c r="BL36" s="256"/>
      <c r="BM36" s="256"/>
      <c r="BN36" s="256"/>
      <c r="BO36" s="257"/>
      <c r="BP36" s="255" t="s">
        <v>38</v>
      </c>
      <c r="BQ36" s="256"/>
      <c r="BR36" s="256"/>
      <c r="BS36" s="256"/>
      <c r="BT36" s="256"/>
      <c r="BU36" s="256"/>
      <c r="BV36" s="256"/>
      <c r="BW36" s="257"/>
      <c r="BX36" s="255" t="s">
        <v>38</v>
      </c>
      <c r="BY36" s="256"/>
      <c r="BZ36" s="256"/>
      <c r="CA36" s="256"/>
      <c r="CB36" s="256"/>
      <c r="CC36" s="256"/>
      <c r="CD36" s="256"/>
      <c r="CE36" s="257"/>
      <c r="CF36" s="174">
        <f>CF37</f>
        <v>0</v>
      </c>
      <c r="CG36" s="175"/>
      <c r="CH36" s="175"/>
      <c r="CI36" s="175"/>
      <c r="CJ36" s="175"/>
      <c r="CK36" s="175"/>
      <c r="CL36" s="175"/>
      <c r="CM36" s="176"/>
      <c r="CN36" s="174"/>
      <c r="CO36" s="175"/>
      <c r="CP36" s="175"/>
      <c r="CQ36" s="175"/>
      <c r="CR36" s="175"/>
      <c r="CS36" s="175"/>
      <c r="CT36" s="175"/>
      <c r="CU36" s="177"/>
    </row>
    <row r="37" spans="1:99" s="3" customFormat="1" ht="49.5" customHeight="1">
      <c r="A37" s="258" t="s">
        <v>188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184" t="s">
        <v>169</v>
      </c>
      <c r="S37" s="184"/>
      <c r="T37" s="184"/>
      <c r="U37" s="185"/>
      <c r="V37" s="186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8"/>
      <c r="AI37" s="174"/>
      <c r="AJ37" s="175"/>
      <c r="AK37" s="175"/>
      <c r="AL37" s="175"/>
      <c r="AM37" s="175"/>
      <c r="AN37" s="175"/>
      <c r="AO37" s="175"/>
      <c r="AP37" s="175"/>
      <c r="AQ37" s="176"/>
      <c r="AR37" s="255" t="s">
        <v>38</v>
      </c>
      <c r="AS37" s="256"/>
      <c r="AT37" s="256"/>
      <c r="AU37" s="256"/>
      <c r="AV37" s="256"/>
      <c r="AW37" s="256"/>
      <c r="AX37" s="256"/>
      <c r="AY37" s="257"/>
      <c r="AZ37" s="174"/>
      <c r="BA37" s="175"/>
      <c r="BB37" s="175"/>
      <c r="BC37" s="175"/>
      <c r="BD37" s="175"/>
      <c r="BE37" s="175"/>
      <c r="BF37" s="175"/>
      <c r="BG37" s="176"/>
      <c r="BH37" s="255" t="s">
        <v>38</v>
      </c>
      <c r="BI37" s="256"/>
      <c r="BJ37" s="256"/>
      <c r="BK37" s="256"/>
      <c r="BL37" s="256"/>
      <c r="BM37" s="256"/>
      <c r="BN37" s="256"/>
      <c r="BO37" s="257"/>
      <c r="BP37" s="255" t="s">
        <v>38</v>
      </c>
      <c r="BQ37" s="256"/>
      <c r="BR37" s="256"/>
      <c r="BS37" s="256"/>
      <c r="BT37" s="256"/>
      <c r="BU37" s="256"/>
      <c r="BV37" s="256"/>
      <c r="BW37" s="257"/>
      <c r="BX37" s="255" t="s">
        <v>38</v>
      </c>
      <c r="BY37" s="256"/>
      <c r="BZ37" s="256"/>
      <c r="CA37" s="256"/>
      <c r="CB37" s="256"/>
      <c r="CC37" s="256"/>
      <c r="CD37" s="256"/>
      <c r="CE37" s="257"/>
      <c r="CF37" s="174"/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77"/>
    </row>
    <row r="38" spans="1:99" s="3" customFormat="1" ht="12.75" hidden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84" t="s">
        <v>170</v>
      </c>
      <c r="S38" s="184"/>
      <c r="T38" s="184"/>
      <c r="U38" s="185"/>
      <c r="V38" s="186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8"/>
      <c r="AI38" s="174"/>
      <c r="AJ38" s="175"/>
      <c r="AK38" s="175"/>
      <c r="AL38" s="175"/>
      <c r="AM38" s="175"/>
      <c r="AN38" s="175"/>
      <c r="AO38" s="175"/>
      <c r="AP38" s="175"/>
      <c r="AQ38" s="176"/>
      <c r="AR38" s="255" t="s">
        <v>38</v>
      </c>
      <c r="AS38" s="256"/>
      <c r="AT38" s="256"/>
      <c r="AU38" s="256"/>
      <c r="AV38" s="256"/>
      <c r="AW38" s="256"/>
      <c r="AX38" s="256"/>
      <c r="AY38" s="257"/>
      <c r="AZ38" s="174"/>
      <c r="BA38" s="175"/>
      <c r="BB38" s="175"/>
      <c r="BC38" s="175"/>
      <c r="BD38" s="175"/>
      <c r="BE38" s="175"/>
      <c r="BF38" s="175"/>
      <c r="BG38" s="176"/>
      <c r="BH38" s="255" t="s">
        <v>38</v>
      </c>
      <c r="BI38" s="256"/>
      <c r="BJ38" s="256"/>
      <c r="BK38" s="256"/>
      <c r="BL38" s="256"/>
      <c r="BM38" s="256"/>
      <c r="BN38" s="256"/>
      <c r="BO38" s="257"/>
      <c r="BP38" s="255" t="s">
        <v>38</v>
      </c>
      <c r="BQ38" s="256"/>
      <c r="BR38" s="256"/>
      <c r="BS38" s="256"/>
      <c r="BT38" s="256"/>
      <c r="BU38" s="256"/>
      <c r="BV38" s="256"/>
      <c r="BW38" s="257"/>
      <c r="BX38" s="255" t="s">
        <v>38</v>
      </c>
      <c r="BY38" s="256"/>
      <c r="BZ38" s="256"/>
      <c r="CA38" s="256"/>
      <c r="CB38" s="256"/>
      <c r="CC38" s="256"/>
      <c r="CD38" s="256"/>
      <c r="CE38" s="257"/>
      <c r="CF38" s="174"/>
      <c r="CG38" s="175"/>
      <c r="CH38" s="175"/>
      <c r="CI38" s="175"/>
      <c r="CJ38" s="175"/>
      <c r="CK38" s="175"/>
      <c r="CL38" s="175"/>
      <c r="CM38" s="176"/>
      <c r="CN38" s="174"/>
      <c r="CO38" s="175"/>
      <c r="CP38" s="175"/>
      <c r="CQ38" s="175"/>
      <c r="CR38" s="175"/>
      <c r="CS38" s="175"/>
      <c r="CT38" s="175"/>
      <c r="CU38" s="177"/>
    </row>
    <row r="39" spans="1:99" s="3" customFormat="1" ht="12.75" hidden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84" t="s">
        <v>171</v>
      </c>
      <c r="S39" s="184"/>
      <c r="T39" s="184"/>
      <c r="U39" s="185"/>
      <c r="V39" s="186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8"/>
      <c r="AI39" s="174"/>
      <c r="AJ39" s="175"/>
      <c r="AK39" s="175"/>
      <c r="AL39" s="175"/>
      <c r="AM39" s="175"/>
      <c r="AN39" s="175"/>
      <c r="AO39" s="175"/>
      <c r="AP39" s="175"/>
      <c r="AQ39" s="176"/>
      <c r="AR39" s="255" t="s">
        <v>38</v>
      </c>
      <c r="AS39" s="256"/>
      <c r="AT39" s="256"/>
      <c r="AU39" s="256"/>
      <c r="AV39" s="256"/>
      <c r="AW39" s="256"/>
      <c r="AX39" s="256"/>
      <c r="AY39" s="257"/>
      <c r="AZ39" s="174"/>
      <c r="BA39" s="175"/>
      <c r="BB39" s="175"/>
      <c r="BC39" s="175"/>
      <c r="BD39" s="175"/>
      <c r="BE39" s="175"/>
      <c r="BF39" s="175"/>
      <c r="BG39" s="176"/>
      <c r="BH39" s="255" t="s">
        <v>38</v>
      </c>
      <c r="BI39" s="256"/>
      <c r="BJ39" s="256"/>
      <c r="BK39" s="256"/>
      <c r="BL39" s="256"/>
      <c r="BM39" s="256"/>
      <c r="BN39" s="256"/>
      <c r="BO39" s="257"/>
      <c r="BP39" s="255" t="s">
        <v>38</v>
      </c>
      <c r="BQ39" s="256"/>
      <c r="BR39" s="256"/>
      <c r="BS39" s="256"/>
      <c r="BT39" s="256"/>
      <c r="BU39" s="256"/>
      <c r="BV39" s="256"/>
      <c r="BW39" s="257"/>
      <c r="BX39" s="255" t="s">
        <v>38</v>
      </c>
      <c r="BY39" s="256"/>
      <c r="BZ39" s="256"/>
      <c r="CA39" s="256"/>
      <c r="CB39" s="256"/>
      <c r="CC39" s="256"/>
      <c r="CD39" s="256"/>
      <c r="CE39" s="257"/>
      <c r="CF39" s="174"/>
      <c r="CG39" s="175"/>
      <c r="CH39" s="175"/>
      <c r="CI39" s="175"/>
      <c r="CJ39" s="175"/>
      <c r="CK39" s="175"/>
      <c r="CL39" s="175"/>
      <c r="CM39" s="176"/>
      <c r="CN39" s="174"/>
      <c r="CO39" s="175"/>
      <c r="CP39" s="175"/>
      <c r="CQ39" s="175"/>
      <c r="CR39" s="175"/>
      <c r="CS39" s="175"/>
      <c r="CT39" s="175"/>
      <c r="CU39" s="177"/>
    </row>
    <row r="40" spans="1:99" s="3" customFormat="1" ht="12.75" hidden="1">
      <c r="A40" s="160" t="s">
        <v>95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  <c r="R40" s="163" t="s">
        <v>96</v>
      </c>
      <c r="S40" s="163"/>
      <c r="T40" s="163"/>
      <c r="U40" s="164"/>
      <c r="V40" s="167" t="s">
        <v>38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  <c r="AI40" s="151"/>
      <c r="AJ40" s="152"/>
      <c r="AK40" s="152"/>
      <c r="AL40" s="152"/>
      <c r="AM40" s="152"/>
      <c r="AN40" s="152"/>
      <c r="AO40" s="152"/>
      <c r="AP40" s="152"/>
      <c r="AQ40" s="153"/>
      <c r="AR40" s="247" t="s">
        <v>38</v>
      </c>
      <c r="AS40" s="248"/>
      <c r="AT40" s="248"/>
      <c r="AU40" s="248"/>
      <c r="AV40" s="248"/>
      <c r="AW40" s="248"/>
      <c r="AX40" s="248"/>
      <c r="AY40" s="249"/>
      <c r="AZ40" s="151"/>
      <c r="BA40" s="152"/>
      <c r="BB40" s="152"/>
      <c r="BC40" s="152"/>
      <c r="BD40" s="152"/>
      <c r="BE40" s="152"/>
      <c r="BF40" s="152"/>
      <c r="BG40" s="153"/>
      <c r="BH40" s="247" t="s">
        <v>38</v>
      </c>
      <c r="BI40" s="248"/>
      <c r="BJ40" s="248"/>
      <c r="BK40" s="248"/>
      <c r="BL40" s="248"/>
      <c r="BM40" s="248"/>
      <c r="BN40" s="248"/>
      <c r="BO40" s="249"/>
      <c r="BP40" s="247" t="s">
        <v>38</v>
      </c>
      <c r="BQ40" s="248"/>
      <c r="BR40" s="248"/>
      <c r="BS40" s="248"/>
      <c r="BT40" s="248"/>
      <c r="BU40" s="248"/>
      <c r="BV40" s="248"/>
      <c r="BW40" s="249"/>
      <c r="BX40" s="247" t="s">
        <v>38</v>
      </c>
      <c r="BY40" s="248"/>
      <c r="BZ40" s="248"/>
      <c r="CA40" s="248"/>
      <c r="CB40" s="248"/>
      <c r="CC40" s="248"/>
      <c r="CD40" s="248"/>
      <c r="CE40" s="249"/>
      <c r="CF40" s="151"/>
      <c r="CG40" s="152"/>
      <c r="CH40" s="152"/>
      <c r="CI40" s="152"/>
      <c r="CJ40" s="152"/>
      <c r="CK40" s="152"/>
      <c r="CL40" s="152"/>
      <c r="CM40" s="153"/>
      <c r="CN40" s="247" t="s">
        <v>38</v>
      </c>
      <c r="CO40" s="248"/>
      <c r="CP40" s="248"/>
      <c r="CQ40" s="248"/>
      <c r="CR40" s="248"/>
      <c r="CS40" s="248"/>
      <c r="CT40" s="248"/>
      <c r="CU40" s="253"/>
    </row>
    <row r="41" spans="1:99" s="3" customFormat="1" ht="12.75" hidden="1">
      <c r="A41" s="157" t="s">
        <v>97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78"/>
      <c r="S41" s="178"/>
      <c r="T41" s="178"/>
      <c r="U41" s="179"/>
      <c r="V41" s="180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9"/>
      <c r="AI41" s="169"/>
      <c r="AJ41" s="170"/>
      <c r="AK41" s="170"/>
      <c r="AL41" s="170"/>
      <c r="AM41" s="170"/>
      <c r="AN41" s="170"/>
      <c r="AO41" s="170"/>
      <c r="AP41" s="170"/>
      <c r="AQ41" s="171"/>
      <c r="AR41" s="250"/>
      <c r="AS41" s="251"/>
      <c r="AT41" s="251"/>
      <c r="AU41" s="251"/>
      <c r="AV41" s="251"/>
      <c r="AW41" s="251"/>
      <c r="AX41" s="251"/>
      <c r="AY41" s="252"/>
      <c r="AZ41" s="169"/>
      <c r="BA41" s="170"/>
      <c r="BB41" s="170"/>
      <c r="BC41" s="170"/>
      <c r="BD41" s="170"/>
      <c r="BE41" s="170"/>
      <c r="BF41" s="170"/>
      <c r="BG41" s="171"/>
      <c r="BH41" s="250"/>
      <c r="BI41" s="251"/>
      <c r="BJ41" s="251"/>
      <c r="BK41" s="251"/>
      <c r="BL41" s="251"/>
      <c r="BM41" s="251"/>
      <c r="BN41" s="251"/>
      <c r="BO41" s="252"/>
      <c r="BP41" s="250"/>
      <c r="BQ41" s="251"/>
      <c r="BR41" s="251"/>
      <c r="BS41" s="251"/>
      <c r="BT41" s="251"/>
      <c r="BU41" s="251"/>
      <c r="BV41" s="251"/>
      <c r="BW41" s="252"/>
      <c r="BX41" s="250"/>
      <c r="BY41" s="251"/>
      <c r="BZ41" s="251"/>
      <c r="CA41" s="251"/>
      <c r="CB41" s="251"/>
      <c r="CC41" s="251"/>
      <c r="CD41" s="251"/>
      <c r="CE41" s="252"/>
      <c r="CF41" s="169"/>
      <c r="CG41" s="170"/>
      <c r="CH41" s="170"/>
      <c r="CI41" s="170"/>
      <c r="CJ41" s="170"/>
      <c r="CK41" s="170"/>
      <c r="CL41" s="170"/>
      <c r="CM41" s="171"/>
      <c r="CN41" s="250"/>
      <c r="CO41" s="251"/>
      <c r="CP41" s="251"/>
      <c r="CQ41" s="251"/>
      <c r="CR41" s="251"/>
      <c r="CS41" s="251"/>
      <c r="CT41" s="251"/>
      <c r="CU41" s="254"/>
    </row>
    <row r="42" spans="1:99" s="3" customFormat="1" ht="12.75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  <c r="R42" s="184"/>
      <c r="S42" s="184"/>
      <c r="T42" s="184"/>
      <c r="U42" s="185"/>
      <c r="V42" s="186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8"/>
      <c r="AI42" s="174"/>
      <c r="AJ42" s="175"/>
      <c r="AK42" s="175"/>
      <c r="AL42" s="175"/>
      <c r="AM42" s="175"/>
      <c r="AN42" s="175"/>
      <c r="AO42" s="175"/>
      <c r="AP42" s="175"/>
      <c r="AQ42" s="176"/>
      <c r="AR42" s="174"/>
      <c r="AS42" s="175"/>
      <c r="AT42" s="175"/>
      <c r="AU42" s="175"/>
      <c r="AV42" s="175"/>
      <c r="AW42" s="175"/>
      <c r="AX42" s="175"/>
      <c r="AY42" s="176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74"/>
      <c r="BQ42" s="175"/>
      <c r="BR42" s="175"/>
      <c r="BS42" s="175"/>
      <c r="BT42" s="175"/>
      <c r="BU42" s="175"/>
      <c r="BV42" s="175"/>
      <c r="BW42" s="176"/>
      <c r="BX42" s="174"/>
      <c r="BY42" s="175"/>
      <c r="BZ42" s="175"/>
      <c r="CA42" s="175"/>
      <c r="CB42" s="175"/>
      <c r="CC42" s="175"/>
      <c r="CD42" s="175"/>
      <c r="CE42" s="176"/>
      <c r="CF42" s="174"/>
      <c r="CG42" s="175"/>
      <c r="CH42" s="175"/>
      <c r="CI42" s="175"/>
      <c r="CJ42" s="175"/>
      <c r="CK42" s="175"/>
      <c r="CL42" s="175"/>
      <c r="CM42" s="176"/>
      <c r="CN42" s="174"/>
      <c r="CO42" s="175"/>
      <c r="CP42" s="175"/>
      <c r="CQ42" s="175"/>
      <c r="CR42" s="175"/>
      <c r="CS42" s="175"/>
      <c r="CT42" s="175"/>
      <c r="CU42" s="177"/>
    </row>
    <row r="43" spans="1:99" s="3" customFormat="1" ht="12.75">
      <c r="A43" s="181" t="s">
        <v>98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84" t="s">
        <v>99</v>
      </c>
      <c r="S43" s="184"/>
      <c r="T43" s="184"/>
      <c r="U43" s="185"/>
      <c r="V43" s="198" t="s">
        <v>38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  <c r="AI43" s="174">
        <f>SUM(AR43:CU43)</f>
        <v>29691200</v>
      </c>
      <c r="AJ43" s="175"/>
      <c r="AK43" s="175"/>
      <c r="AL43" s="175"/>
      <c r="AM43" s="175"/>
      <c r="AN43" s="175"/>
      <c r="AO43" s="175"/>
      <c r="AP43" s="175"/>
      <c r="AQ43" s="176"/>
      <c r="AR43" s="174">
        <f>AR44+AR53+AR50+AR58+AR60+AR63</f>
        <v>28403300</v>
      </c>
      <c r="AS43" s="175"/>
      <c r="AT43" s="175"/>
      <c r="AU43" s="175"/>
      <c r="AV43" s="175"/>
      <c r="AW43" s="175"/>
      <c r="AX43" s="175"/>
      <c r="AY43" s="176"/>
      <c r="AZ43" s="174">
        <f>AZ44+AZ53+AZ50+AZ58+AZ60+AZ63</f>
        <v>0</v>
      </c>
      <c r="BA43" s="175"/>
      <c r="BB43" s="175"/>
      <c r="BC43" s="175"/>
      <c r="BD43" s="175"/>
      <c r="BE43" s="175"/>
      <c r="BF43" s="175"/>
      <c r="BG43" s="176"/>
      <c r="BH43" s="174">
        <f>BH44+BH53+BH50+BH58+BH60+BH63</f>
        <v>275900</v>
      </c>
      <c r="BI43" s="175"/>
      <c r="BJ43" s="175"/>
      <c r="BK43" s="175"/>
      <c r="BL43" s="175"/>
      <c r="BM43" s="175"/>
      <c r="BN43" s="175"/>
      <c r="BO43" s="176"/>
      <c r="BP43" s="174">
        <f>BP44+BP53+BP50+BP58+BP60+BP63</f>
        <v>0</v>
      </c>
      <c r="BQ43" s="175"/>
      <c r="BR43" s="175"/>
      <c r="BS43" s="175"/>
      <c r="BT43" s="175"/>
      <c r="BU43" s="175"/>
      <c r="BV43" s="175"/>
      <c r="BW43" s="176"/>
      <c r="BX43" s="174">
        <f>BX44+BX53+BX50+BX58+BX60+BX63</f>
        <v>0</v>
      </c>
      <c r="BY43" s="175"/>
      <c r="BZ43" s="175"/>
      <c r="CA43" s="175"/>
      <c r="CB43" s="175"/>
      <c r="CC43" s="175"/>
      <c r="CD43" s="175"/>
      <c r="CE43" s="176"/>
      <c r="CF43" s="174">
        <f>CF44+CF53+CF50+CF58+CF60+CF63</f>
        <v>1012000</v>
      </c>
      <c r="CG43" s="175"/>
      <c r="CH43" s="175"/>
      <c r="CI43" s="175"/>
      <c r="CJ43" s="175"/>
      <c r="CK43" s="175"/>
      <c r="CL43" s="175"/>
      <c r="CM43" s="176"/>
      <c r="CN43" s="174">
        <f>CN44+CN53+CN50+CN58+CN60+CN63</f>
        <v>0</v>
      </c>
      <c r="CO43" s="175"/>
      <c r="CP43" s="175"/>
      <c r="CQ43" s="175"/>
      <c r="CR43" s="175"/>
      <c r="CS43" s="175"/>
      <c r="CT43" s="175"/>
      <c r="CU43" s="176"/>
    </row>
    <row r="44" spans="1:99" s="3" customFormat="1" ht="12.75">
      <c r="A44" s="160" t="s">
        <v>100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163" t="s">
        <v>101</v>
      </c>
      <c r="S44" s="163"/>
      <c r="T44" s="163"/>
      <c r="U44" s="164"/>
      <c r="V44" s="167" t="s">
        <v>248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4"/>
      <c r="AI44" s="151">
        <f>AR44+BH44+CF44</f>
        <v>25453600</v>
      </c>
      <c r="AJ44" s="152"/>
      <c r="AK44" s="152"/>
      <c r="AL44" s="152"/>
      <c r="AM44" s="152"/>
      <c r="AN44" s="152"/>
      <c r="AO44" s="152"/>
      <c r="AP44" s="152"/>
      <c r="AQ44" s="153"/>
      <c r="AR44" s="151">
        <f>AR46</f>
        <v>25453600</v>
      </c>
      <c r="AS44" s="152"/>
      <c r="AT44" s="152"/>
      <c r="AU44" s="152"/>
      <c r="AV44" s="152"/>
      <c r="AW44" s="152"/>
      <c r="AX44" s="152"/>
      <c r="AY44" s="153"/>
      <c r="AZ44" s="151"/>
      <c r="BA44" s="152"/>
      <c r="BB44" s="152"/>
      <c r="BC44" s="152"/>
      <c r="BD44" s="152"/>
      <c r="BE44" s="152"/>
      <c r="BF44" s="152"/>
      <c r="BG44" s="153"/>
      <c r="BH44" s="151">
        <v>0</v>
      </c>
      <c r="BI44" s="152"/>
      <c r="BJ44" s="152"/>
      <c r="BK44" s="152"/>
      <c r="BL44" s="152"/>
      <c r="BM44" s="152"/>
      <c r="BN44" s="152"/>
      <c r="BO44" s="153"/>
      <c r="BP44" s="151"/>
      <c r="BQ44" s="152"/>
      <c r="BR44" s="152"/>
      <c r="BS44" s="152"/>
      <c r="BT44" s="152"/>
      <c r="BU44" s="152"/>
      <c r="BV44" s="152"/>
      <c r="BW44" s="153"/>
      <c r="BX44" s="151"/>
      <c r="BY44" s="152"/>
      <c r="BZ44" s="152"/>
      <c r="CA44" s="152"/>
      <c r="CB44" s="152"/>
      <c r="CC44" s="152"/>
      <c r="CD44" s="152"/>
      <c r="CE44" s="153"/>
      <c r="CF44" s="151">
        <v>0</v>
      </c>
      <c r="CG44" s="152"/>
      <c r="CH44" s="152"/>
      <c r="CI44" s="152"/>
      <c r="CJ44" s="152"/>
      <c r="CK44" s="152"/>
      <c r="CL44" s="152"/>
      <c r="CM44" s="153"/>
      <c r="CN44" s="151">
        <v>0</v>
      </c>
      <c r="CO44" s="152"/>
      <c r="CP44" s="152"/>
      <c r="CQ44" s="152"/>
      <c r="CR44" s="152"/>
      <c r="CS44" s="152"/>
      <c r="CT44" s="152"/>
      <c r="CU44" s="172"/>
    </row>
    <row r="45" spans="1:99" s="3" customFormat="1" ht="12.75">
      <c r="A45" s="157" t="s">
        <v>102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R45" s="178"/>
      <c r="S45" s="178"/>
      <c r="T45" s="178"/>
      <c r="U45" s="179"/>
      <c r="V45" s="180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169"/>
      <c r="AJ45" s="170"/>
      <c r="AK45" s="170"/>
      <c r="AL45" s="170"/>
      <c r="AM45" s="170"/>
      <c r="AN45" s="170"/>
      <c r="AO45" s="170"/>
      <c r="AP45" s="170"/>
      <c r="AQ45" s="171"/>
      <c r="AR45" s="169"/>
      <c r="AS45" s="170"/>
      <c r="AT45" s="170"/>
      <c r="AU45" s="170"/>
      <c r="AV45" s="170"/>
      <c r="AW45" s="170"/>
      <c r="AX45" s="170"/>
      <c r="AY45" s="171"/>
      <c r="AZ45" s="169"/>
      <c r="BA45" s="170"/>
      <c r="BB45" s="170"/>
      <c r="BC45" s="170"/>
      <c r="BD45" s="170"/>
      <c r="BE45" s="170"/>
      <c r="BF45" s="170"/>
      <c r="BG45" s="171"/>
      <c r="BH45" s="169"/>
      <c r="BI45" s="170"/>
      <c r="BJ45" s="170"/>
      <c r="BK45" s="170"/>
      <c r="BL45" s="170"/>
      <c r="BM45" s="170"/>
      <c r="BN45" s="170"/>
      <c r="BO45" s="171"/>
      <c r="BP45" s="169"/>
      <c r="BQ45" s="170"/>
      <c r="BR45" s="170"/>
      <c r="BS45" s="170"/>
      <c r="BT45" s="170"/>
      <c r="BU45" s="170"/>
      <c r="BV45" s="170"/>
      <c r="BW45" s="171"/>
      <c r="BX45" s="169"/>
      <c r="BY45" s="170"/>
      <c r="BZ45" s="170"/>
      <c r="CA45" s="170"/>
      <c r="CB45" s="170"/>
      <c r="CC45" s="170"/>
      <c r="CD45" s="170"/>
      <c r="CE45" s="171"/>
      <c r="CF45" s="169"/>
      <c r="CG45" s="170"/>
      <c r="CH45" s="170"/>
      <c r="CI45" s="170"/>
      <c r="CJ45" s="170"/>
      <c r="CK45" s="170"/>
      <c r="CL45" s="170"/>
      <c r="CM45" s="171"/>
      <c r="CN45" s="169"/>
      <c r="CO45" s="170"/>
      <c r="CP45" s="170"/>
      <c r="CQ45" s="170"/>
      <c r="CR45" s="170"/>
      <c r="CS45" s="170"/>
      <c r="CT45" s="170"/>
      <c r="CU45" s="173"/>
    </row>
    <row r="46" spans="1:99" s="3" customFormat="1" ht="12.75">
      <c r="A46" s="238" t="s">
        <v>103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R46" s="163" t="s">
        <v>104</v>
      </c>
      <c r="S46" s="163"/>
      <c r="T46" s="163"/>
      <c r="U46" s="164"/>
      <c r="V46" s="167" t="s">
        <v>248</v>
      </c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4"/>
      <c r="AI46" s="151">
        <f>AR46+BH46+CF46</f>
        <v>25453600</v>
      </c>
      <c r="AJ46" s="152"/>
      <c r="AK46" s="152"/>
      <c r="AL46" s="152"/>
      <c r="AM46" s="152"/>
      <c r="AN46" s="152"/>
      <c r="AO46" s="152"/>
      <c r="AP46" s="152"/>
      <c r="AQ46" s="153"/>
      <c r="AR46" s="151">
        <f>25033400+420200</f>
        <v>25453600</v>
      </c>
      <c r="AS46" s="152"/>
      <c r="AT46" s="152"/>
      <c r="AU46" s="152"/>
      <c r="AV46" s="152"/>
      <c r="AW46" s="152"/>
      <c r="AX46" s="152"/>
      <c r="AY46" s="153"/>
      <c r="AZ46" s="151"/>
      <c r="BA46" s="152"/>
      <c r="BB46" s="152"/>
      <c r="BC46" s="152"/>
      <c r="BD46" s="152"/>
      <c r="BE46" s="152"/>
      <c r="BF46" s="152"/>
      <c r="BG46" s="153"/>
      <c r="BH46" s="151">
        <v>0</v>
      </c>
      <c r="BI46" s="152"/>
      <c r="BJ46" s="152"/>
      <c r="BK46" s="152"/>
      <c r="BL46" s="152"/>
      <c r="BM46" s="152"/>
      <c r="BN46" s="152"/>
      <c r="BO46" s="153"/>
      <c r="BP46" s="151"/>
      <c r="BQ46" s="152"/>
      <c r="BR46" s="152"/>
      <c r="BS46" s="152"/>
      <c r="BT46" s="152"/>
      <c r="BU46" s="152"/>
      <c r="BV46" s="152"/>
      <c r="BW46" s="153"/>
      <c r="BX46" s="151"/>
      <c r="BY46" s="152"/>
      <c r="BZ46" s="152"/>
      <c r="CA46" s="152"/>
      <c r="CB46" s="152"/>
      <c r="CC46" s="152"/>
      <c r="CD46" s="152"/>
      <c r="CE46" s="153"/>
      <c r="CF46" s="151">
        <v>0</v>
      </c>
      <c r="CG46" s="152"/>
      <c r="CH46" s="152"/>
      <c r="CI46" s="152"/>
      <c r="CJ46" s="152"/>
      <c r="CK46" s="152"/>
      <c r="CL46" s="152"/>
      <c r="CM46" s="153"/>
      <c r="CN46" s="151">
        <v>0</v>
      </c>
      <c r="CO46" s="152"/>
      <c r="CP46" s="152"/>
      <c r="CQ46" s="152"/>
      <c r="CR46" s="152"/>
      <c r="CS46" s="152"/>
      <c r="CT46" s="152"/>
      <c r="CU46" s="172"/>
    </row>
    <row r="47" spans="1:99" s="3" customFormat="1" ht="12.75">
      <c r="A47" s="241" t="s">
        <v>105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3"/>
      <c r="R47" s="235"/>
      <c r="S47" s="235"/>
      <c r="T47" s="235"/>
      <c r="U47" s="236"/>
      <c r="V47" s="237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6"/>
      <c r="AI47" s="222"/>
      <c r="AJ47" s="223"/>
      <c r="AK47" s="223"/>
      <c r="AL47" s="223"/>
      <c r="AM47" s="223"/>
      <c r="AN47" s="223"/>
      <c r="AO47" s="223"/>
      <c r="AP47" s="223"/>
      <c r="AQ47" s="224"/>
      <c r="AR47" s="222"/>
      <c r="AS47" s="223"/>
      <c r="AT47" s="223"/>
      <c r="AU47" s="223"/>
      <c r="AV47" s="223"/>
      <c r="AW47" s="223"/>
      <c r="AX47" s="223"/>
      <c r="AY47" s="224"/>
      <c r="AZ47" s="222"/>
      <c r="BA47" s="223"/>
      <c r="BB47" s="223"/>
      <c r="BC47" s="223"/>
      <c r="BD47" s="223"/>
      <c r="BE47" s="223"/>
      <c r="BF47" s="223"/>
      <c r="BG47" s="224"/>
      <c r="BH47" s="222"/>
      <c r="BI47" s="223"/>
      <c r="BJ47" s="223"/>
      <c r="BK47" s="223"/>
      <c r="BL47" s="223"/>
      <c r="BM47" s="223"/>
      <c r="BN47" s="223"/>
      <c r="BO47" s="224"/>
      <c r="BP47" s="222"/>
      <c r="BQ47" s="223"/>
      <c r="BR47" s="223"/>
      <c r="BS47" s="223"/>
      <c r="BT47" s="223"/>
      <c r="BU47" s="223"/>
      <c r="BV47" s="223"/>
      <c r="BW47" s="224"/>
      <c r="BX47" s="222"/>
      <c r="BY47" s="223"/>
      <c r="BZ47" s="223"/>
      <c r="CA47" s="223"/>
      <c r="CB47" s="223"/>
      <c r="CC47" s="223"/>
      <c r="CD47" s="223"/>
      <c r="CE47" s="224"/>
      <c r="CF47" s="222"/>
      <c r="CG47" s="223"/>
      <c r="CH47" s="223"/>
      <c r="CI47" s="223"/>
      <c r="CJ47" s="223"/>
      <c r="CK47" s="223"/>
      <c r="CL47" s="223"/>
      <c r="CM47" s="224"/>
      <c r="CN47" s="222"/>
      <c r="CO47" s="223"/>
      <c r="CP47" s="223"/>
      <c r="CQ47" s="223"/>
      <c r="CR47" s="223"/>
      <c r="CS47" s="223"/>
      <c r="CT47" s="223"/>
      <c r="CU47" s="225"/>
    </row>
    <row r="48" spans="1:99" s="3" customFormat="1" ht="12.75">
      <c r="A48" s="244" t="s">
        <v>106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6"/>
      <c r="R48" s="178"/>
      <c r="S48" s="178"/>
      <c r="T48" s="178"/>
      <c r="U48" s="179"/>
      <c r="V48" s="180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169"/>
      <c r="AJ48" s="170"/>
      <c r="AK48" s="170"/>
      <c r="AL48" s="170"/>
      <c r="AM48" s="170"/>
      <c r="AN48" s="170"/>
      <c r="AO48" s="170"/>
      <c r="AP48" s="170"/>
      <c r="AQ48" s="171"/>
      <c r="AR48" s="169"/>
      <c r="AS48" s="170"/>
      <c r="AT48" s="170"/>
      <c r="AU48" s="170"/>
      <c r="AV48" s="170"/>
      <c r="AW48" s="170"/>
      <c r="AX48" s="170"/>
      <c r="AY48" s="171"/>
      <c r="AZ48" s="169"/>
      <c r="BA48" s="170"/>
      <c r="BB48" s="170"/>
      <c r="BC48" s="170"/>
      <c r="BD48" s="170"/>
      <c r="BE48" s="170"/>
      <c r="BF48" s="170"/>
      <c r="BG48" s="171"/>
      <c r="BH48" s="169"/>
      <c r="BI48" s="170"/>
      <c r="BJ48" s="170"/>
      <c r="BK48" s="170"/>
      <c r="BL48" s="170"/>
      <c r="BM48" s="170"/>
      <c r="BN48" s="170"/>
      <c r="BO48" s="171"/>
      <c r="BP48" s="169"/>
      <c r="BQ48" s="170"/>
      <c r="BR48" s="170"/>
      <c r="BS48" s="170"/>
      <c r="BT48" s="170"/>
      <c r="BU48" s="170"/>
      <c r="BV48" s="170"/>
      <c r="BW48" s="171"/>
      <c r="BX48" s="169"/>
      <c r="BY48" s="170"/>
      <c r="BZ48" s="170"/>
      <c r="CA48" s="170"/>
      <c r="CB48" s="170"/>
      <c r="CC48" s="170"/>
      <c r="CD48" s="170"/>
      <c r="CE48" s="171"/>
      <c r="CF48" s="169"/>
      <c r="CG48" s="170"/>
      <c r="CH48" s="170"/>
      <c r="CI48" s="170"/>
      <c r="CJ48" s="170"/>
      <c r="CK48" s="170"/>
      <c r="CL48" s="170"/>
      <c r="CM48" s="171"/>
      <c r="CN48" s="169"/>
      <c r="CO48" s="170"/>
      <c r="CP48" s="170"/>
      <c r="CQ48" s="170"/>
      <c r="CR48" s="170"/>
      <c r="CS48" s="170"/>
      <c r="CT48" s="170"/>
      <c r="CU48" s="173"/>
    </row>
    <row r="49" spans="1:104" s="3" customFormat="1" ht="12.75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3"/>
      <c r="R49" s="184"/>
      <c r="S49" s="184"/>
      <c r="T49" s="184"/>
      <c r="U49" s="185"/>
      <c r="V49" s="198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5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176"/>
      <c r="CF49" s="174"/>
      <c r="CG49" s="175"/>
      <c r="CH49" s="175"/>
      <c r="CI49" s="175"/>
      <c r="CJ49" s="175"/>
      <c r="CK49" s="175"/>
      <c r="CL49" s="175"/>
      <c r="CM49" s="176"/>
      <c r="CN49" s="174"/>
      <c r="CO49" s="175"/>
      <c r="CP49" s="175"/>
      <c r="CQ49" s="175"/>
      <c r="CR49" s="175"/>
      <c r="CS49" s="175"/>
      <c r="CT49" s="175"/>
      <c r="CU49" s="177"/>
      <c r="CZ49" s="65"/>
    </row>
    <row r="50" spans="1:99" s="3" customFormat="1" ht="12.75" hidden="1">
      <c r="A50" s="160" t="s">
        <v>107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3" t="s">
        <v>108</v>
      </c>
      <c r="S50" s="163"/>
      <c r="T50" s="163"/>
      <c r="U50" s="164"/>
      <c r="V50" s="167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4"/>
      <c r="AI50" s="151"/>
      <c r="AJ50" s="152"/>
      <c r="AK50" s="152"/>
      <c r="AL50" s="152"/>
      <c r="AM50" s="152"/>
      <c r="AN50" s="152"/>
      <c r="AO50" s="152"/>
      <c r="AP50" s="152"/>
      <c r="AQ50" s="153"/>
      <c r="AR50" s="151"/>
      <c r="AS50" s="152"/>
      <c r="AT50" s="152"/>
      <c r="AU50" s="152"/>
      <c r="AV50" s="152"/>
      <c r="AW50" s="152"/>
      <c r="AX50" s="152"/>
      <c r="AY50" s="153"/>
      <c r="AZ50" s="151"/>
      <c r="BA50" s="152"/>
      <c r="BB50" s="152"/>
      <c r="BC50" s="152"/>
      <c r="BD50" s="152"/>
      <c r="BE50" s="152"/>
      <c r="BF50" s="152"/>
      <c r="BG50" s="153"/>
      <c r="BH50" s="151"/>
      <c r="BI50" s="152"/>
      <c r="BJ50" s="152"/>
      <c r="BK50" s="152"/>
      <c r="BL50" s="152"/>
      <c r="BM50" s="152"/>
      <c r="BN50" s="152"/>
      <c r="BO50" s="153"/>
      <c r="BP50" s="151"/>
      <c r="BQ50" s="152"/>
      <c r="BR50" s="152"/>
      <c r="BS50" s="152"/>
      <c r="BT50" s="152"/>
      <c r="BU50" s="152"/>
      <c r="BV50" s="152"/>
      <c r="BW50" s="153"/>
      <c r="BX50" s="151"/>
      <c r="BY50" s="152"/>
      <c r="BZ50" s="152"/>
      <c r="CA50" s="152"/>
      <c r="CB50" s="152"/>
      <c r="CC50" s="152"/>
      <c r="CD50" s="152"/>
      <c r="CE50" s="153"/>
      <c r="CF50" s="151"/>
      <c r="CG50" s="152"/>
      <c r="CH50" s="152"/>
      <c r="CI50" s="152"/>
      <c r="CJ50" s="152"/>
      <c r="CK50" s="152"/>
      <c r="CL50" s="152"/>
      <c r="CM50" s="153"/>
      <c r="CN50" s="151"/>
      <c r="CO50" s="152"/>
      <c r="CP50" s="152"/>
      <c r="CQ50" s="152"/>
      <c r="CR50" s="152"/>
      <c r="CS50" s="152"/>
      <c r="CT50" s="152"/>
      <c r="CU50" s="172"/>
    </row>
    <row r="51" spans="1:99" s="3" customFormat="1" ht="12.75" hidden="1">
      <c r="A51" s="157" t="s">
        <v>109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/>
      <c r="R51" s="178"/>
      <c r="S51" s="178"/>
      <c r="T51" s="178"/>
      <c r="U51" s="179"/>
      <c r="V51" s="180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9"/>
      <c r="AI51" s="169"/>
      <c r="AJ51" s="170"/>
      <c r="AK51" s="170"/>
      <c r="AL51" s="170"/>
      <c r="AM51" s="170"/>
      <c r="AN51" s="170"/>
      <c r="AO51" s="170"/>
      <c r="AP51" s="170"/>
      <c r="AQ51" s="171"/>
      <c r="AR51" s="169"/>
      <c r="AS51" s="170"/>
      <c r="AT51" s="170"/>
      <c r="AU51" s="170"/>
      <c r="AV51" s="170"/>
      <c r="AW51" s="170"/>
      <c r="AX51" s="170"/>
      <c r="AY51" s="171"/>
      <c r="AZ51" s="169"/>
      <c r="BA51" s="170"/>
      <c r="BB51" s="170"/>
      <c r="BC51" s="170"/>
      <c r="BD51" s="170"/>
      <c r="BE51" s="170"/>
      <c r="BF51" s="170"/>
      <c r="BG51" s="171"/>
      <c r="BH51" s="169"/>
      <c r="BI51" s="170"/>
      <c r="BJ51" s="170"/>
      <c r="BK51" s="170"/>
      <c r="BL51" s="170"/>
      <c r="BM51" s="170"/>
      <c r="BN51" s="170"/>
      <c r="BO51" s="171"/>
      <c r="BP51" s="169"/>
      <c r="BQ51" s="170"/>
      <c r="BR51" s="170"/>
      <c r="BS51" s="170"/>
      <c r="BT51" s="170"/>
      <c r="BU51" s="170"/>
      <c r="BV51" s="170"/>
      <c r="BW51" s="171"/>
      <c r="BX51" s="169"/>
      <c r="BY51" s="170"/>
      <c r="BZ51" s="170"/>
      <c r="CA51" s="170"/>
      <c r="CB51" s="170"/>
      <c r="CC51" s="170"/>
      <c r="CD51" s="170"/>
      <c r="CE51" s="171"/>
      <c r="CF51" s="169"/>
      <c r="CG51" s="170"/>
      <c r="CH51" s="170"/>
      <c r="CI51" s="170"/>
      <c r="CJ51" s="170"/>
      <c r="CK51" s="170"/>
      <c r="CL51" s="170"/>
      <c r="CM51" s="171"/>
      <c r="CN51" s="169"/>
      <c r="CO51" s="170"/>
      <c r="CP51" s="170"/>
      <c r="CQ51" s="170"/>
      <c r="CR51" s="170"/>
      <c r="CS51" s="170"/>
      <c r="CT51" s="170"/>
      <c r="CU51" s="173"/>
    </row>
    <row r="52" spans="1:99" s="3" customFormat="1" ht="12.75" hidden="1">
      <c r="A52" s="195" t="s">
        <v>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184"/>
      <c r="S52" s="184"/>
      <c r="T52" s="184"/>
      <c r="U52" s="185"/>
      <c r="V52" s="198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5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176"/>
      <c r="CF52" s="174"/>
      <c r="CG52" s="175"/>
      <c r="CH52" s="175"/>
      <c r="CI52" s="175"/>
      <c r="CJ52" s="175"/>
      <c r="CK52" s="175"/>
      <c r="CL52" s="175"/>
      <c r="CM52" s="176"/>
      <c r="CN52" s="174"/>
      <c r="CO52" s="175"/>
      <c r="CP52" s="175"/>
      <c r="CQ52" s="175"/>
      <c r="CR52" s="175"/>
      <c r="CS52" s="175"/>
      <c r="CT52" s="175"/>
      <c r="CU52" s="177"/>
    </row>
    <row r="53" spans="1:99" s="3" customFormat="1" ht="12.75">
      <c r="A53" s="160" t="s">
        <v>110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63" t="s">
        <v>111</v>
      </c>
      <c r="S53" s="163"/>
      <c r="T53" s="163"/>
      <c r="U53" s="164"/>
      <c r="V53" s="167" t="s">
        <v>249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151">
        <f>AI55</f>
        <v>0</v>
      </c>
      <c r="AJ53" s="152"/>
      <c r="AK53" s="152"/>
      <c r="AL53" s="152"/>
      <c r="AM53" s="152"/>
      <c r="AN53" s="152"/>
      <c r="AO53" s="152"/>
      <c r="AP53" s="152"/>
      <c r="AQ53" s="153"/>
      <c r="AR53" s="151">
        <v>0</v>
      </c>
      <c r="AS53" s="152"/>
      <c r="AT53" s="152"/>
      <c r="AU53" s="152"/>
      <c r="AV53" s="152"/>
      <c r="AW53" s="152"/>
      <c r="AX53" s="152"/>
      <c r="AY53" s="153"/>
      <c r="AZ53" s="151">
        <f>AZ55</f>
        <v>0</v>
      </c>
      <c r="BA53" s="152"/>
      <c r="BB53" s="152"/>
      <c r="BC53" s="152"/>
      <c r="BD53" s="152"/>
      <c r="BE53" s="152"/>
      <c r="BF53" s="152"/>
      <c r="BG53" s="153"/>
      <c r="BH53" s="151">
        <f>BH55</f>
        <v>0</v>
      </c>
      <c r="BI53" s="152"/>
      <c r="BJ53" s="152"/>
      <c r="BK53" s="152"/>
      <c r="BL53" s="152"/>
      <c r="BM53" s="152"/>
      <c r="BN53" s="152"/>
      <c r="BO53" s="153"/>
      <c r="BP53" s="151">
        <f>BP55</f>
        <v>0</v>
      </c>
      <c r="BQ53" s="152"/>
      <c r="BR53" s="152"/>
      <c r="BS53" s="152"/>
      <c r="BT53" s="152"/>
      <c r="BU53" s="152"/>
      <c r="BV53" s="152"/>
      <c r="BW53" s="153"/>
      <c r="BX53" s="151">
        <f>BX55</f>
        <v>0</v>
      </c>
      <c r="BY53" s="152"/>
      <c r="BZ53" s="152"/>
      <c r="CA53" s="152"/>
      <c r="CB53" s="152"/>
      <c r="CC53" s="152"/>
      <c r="CD53" s="152"/>
      <c r="CE53" s="153"/>
      <c r="CF53" s="151">
        <f>CF55</f>
        <v>0</v>
      </c>
      <c r="CG53" s="152"/>
      <c r="CH53" s="152"/>
      <c r="CI53" s="152"/>
      <c r="CJ53" s="152"/>
      <c r="CK53" s="152"/>
      <c r="CL53" s="152"/>
      <c r="CM53" s="153"/>
      <c r="CN53" s="151">
        <f>CN55</f>
        <v>0</v>
      </c>
      <c r="CO53" s="152"/>
      <c r="CP53" s="152"/>
      <c r="CQ53" s="152"/>
      <c r="CR53" s="152"/>
      <c r="CS53" s="152"/>
      <c r="CT53" s="152"/>
      <c r="CU53" s="153"/>
    </row>
    <row r="54" spans="1:99" s="3" customFormat="1" ht="12.75">
      <c r="A54" s="157" t="s">
        <v>112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9"/>
      <c r="R54" s="178"/>
      <c r="S54" s="178"/>
      <c r="T54" s="178"/>
      <c r="U54" s="179"/>
      <c r="V54" s="180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169"/>
      <c r="AJ54" s="170"/>
      <c r="AK54" s="170"/>
      <c r="AL54" s="170"/>
      <c r="AM54" s="170"/>
      <c r="AN54" s="170"/>
      <c r="AO54" s="170"/>
      <c r="AP54" s="170"/>
      <c r="AQ54" s="171"/>
      <c r="AR54" s="169"/>
      <c r="AS54" s="170"/>
      <c r="AT54" s="170"/>
      <c r="AU54" s="170"/>
      <c r="AV54" s="170"/>
      <c r="AW54" s="170"/>
      <c r="AX54" s="170"/>
      <c r="AY54" s="171"/>
      <c r="AZ54" s="169"/>
      <c r="BA54" s="170"/>
      <c r="BB54" s="170"/>
      <c r="BC54" s="170"/>
      <c r="BD54" s="170"/>
      <c r="BE54" s="170"/>
      <c r="BF54" s="170"/>
      <c r="BG54" s="171"/>
      <c r="BH54" s="169"/>
      <c r="BI54" s="170"/>
      <c r="BJ54" s="170"/>
      <c r="BK54" s="170"/>
      <c r="BL54" s="170"/>
      <c r="BM54" s="170"/>
      <c r="BN54" s="170"/>
      <c r="BO54" s="171"/>
      <c r="BP54" s="169"/>
      <c r="BQ54" s="170"/>
      <c r="BR54" s="170"/>
      <c r="BS54" s="170"/>
      <c r="BT54" s="170"/>
      <c r="BU54" s="170"/>
      <c r="BV54" s="170"/>
      <c r="BW54" s="171"/>
      <c r="BX54" s="169"/>
      <c r="BY54" s="170"/>
      <c r="BZ54" s="170"/>
      <c r="CA54" s="170"/>
      <c r="CB54" s="170"/>
      <c r="CC54" s="170"/>
      <c r="CD54" s="170"/>
      <c r="CE54" s="171"/>
      <c r="CF54" s="169"/>
      <c r="CG54" s="170"/>
      <c r="CH54" s="170"/>
      <c r="CI54" s="170"/>
      <c r="CJ54" s="170"/>
      <c r="CK54" s="170"/>
      <c r="CL54" s="170"/>
      <c r="CM54" s="171"/>
      <c r="CN54" s="169"/>
      <c r="CO54" s="170"/>
      <c r="CP54" s="170"/>
      <c r="CQ54" s="170"/>
      <c r="CR54" s="170"/>
      <c r="CS54" s="170"/>
      <c r="CT54" s="170"/>
      <c r="CU54" s="171"/>
    </row>
    <row r="55" spans="1:99" s="3" customFormat="1" ht="28.5" customHeight="1">
      <c r="A55" s="199" t="s">
        <v>194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184" t="s">
        <v>195</v>
      </c>
      <c r="S55" s="184"/>
      <c r="T55" s="184"/>
      <c r="U55" s="185"/>
      <c r="V55" s="198" t="s">
        <v>249</v>
      </c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174">
        <f>AR55+BH55+CF55</f>
        <v>0</v>
      </c>
      <c r="AJ55" s="175"/>
      <c r="AK55" s="175"/>
      <c r="AL55" s="175"/>
      <c r="AM55" s="175"/>
      <c r="AN55" s="175"/>
      <c r="AO55" s="175"/>
      <c r="AP55" s="175"/>
      <c r="AQ55" s="176"/>
      <c r="AR55" s="174">
        <v>0</v>
      </c>
      <c r="AS55" s="175"/>
      <c r="AT55" s="175"/>
      <c r="AU55" s="175"/>
      <c r="AV55" s="175"/>
      <c r="AW55" s="175"/>
      <c r="AX55" s="175"/>
      <c r="AY55" s="176"/>
      <c r="AZ55" s="174"/>
      <c r="BA55" s="175"/>
      <c r="BB55" s="175"/>
      <c r="BC55" s="175"/>
      <c r="BD55" s="175"/>
      <c r="BE55" s="175"/>
      <c r="BF55" s="175"/>
      <c r="BG55" s="176"/>
      <c r="BH55" s="174">
        <v>0</v>
      </c>
      <c r="BI55" s="175"/>
      <c r="BJ55" s="175"/>
      <c r="BK55" s="175"/>
      <c r="BL55" s="175"/>
      <c r="BM55" s="175"/>
      <c r="BN55" s="175"/>
      <c r="BO55" s="176"/>
      <c r="BP55" s="174"/>
      <c r="BQ55" s="175"/>
      <c r="BR55" s="175"/>
      <c r="BS55" s="175"/>
      <c r="BT55" s="175"/>
      <c r="BU55" s="175"/>
      <c r="BV55" s="175"/>
      <c r="BW55" s="176"/>
      <c r="BX55" s="174"/>
      <c r="BY55" s="175"/>
      <c r="BZ55" s="175"/>
      <c r="CA55" s="175"/>
      <c r="CB55" s="175"/>
      <c r="CC55" s="175"/>
      <c r="CD55" s="175"/>
      <c r="CE55" s="176"/>
      <c r="CF55" s="174">
        <v>0</v>
      </c>
      <c r="CG55" s="175"/>
      <c r="CH55" s="175"/>
      <c r="CI55" s="175"/>
      <c r="CJ55" s="175"/>
      <c r="CK55" s="175"/>
      <c r="CL55" s="175"/>
      <c r="CM55" s="176"/>
      <c r="CN55" s="174">
        <v>0</v>
      </c>
      <c r="CO55" s="175"/>
      <c r="CP55" s="175"/>
      <c r="CQ55" s="175"/>
      <c r="CR55" s="175"/>
      <c r="CS55" s="175"/>
      <c r="CT55" s="175"/>
      <c r="CU55" s="177"/>
    </row>
    <row r="56" spans="1:99" s="3" customFormat="1" ht="15.75" customHeight="1">
      <c r="A56" s="199" t="s">
        <v>200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184" t="s">
        <v>198</v>
      </c>
      <c r="S56" s="184"/>
      <c r="T56" s="184"/>
      <c r="U56" s="185"/>
      <c r="V56" s="198" t="s">
        <v>249</v>
      </c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174">
        <f>AR56+BH56+CF56</f>
        <v>0</v>
      </c>
      <c r="AJ56" s="175"/>
      <c r="AK56" s="175"/>
      <c r="AL56" s="175"/>
      <c r="AM56" s="175"/>
      <c r="AN56" s="175"/>
      <c r="AO56" s="175"/>
      <c r="AP56" s="175"/>
      <c r="AQ56" s="176"/>
      <c r="AR56" s="174">
        <v>0</v>
      </c>
      <c r="AS56" s="175"/>
      <c r="AT56" s="175"/>
      <c r="AU56" s="175"/>
      <c r="AV56" s="175"/>
      <c r="AW56" s="175"/>
      <c r="AX56" s="175"/>
      <c r="AY56" s="176"/>
      <c r="AZ56" s="174"/>
      <c r="BA56" s="175"/>
      <c r="BB56" s="175"/>
      <c r="BC56" s="175"/>
      <c r="BD56" s="175"/>
      <c r="BE56" s="175"/>
      <c r="BF56" s="175"/>
      <c r="BG56" s="176"/>
      <c r="BH56" s="174">
        <v>0</v>
      </c>
      <c r="BI56" s="175"/>
      <c r="BJ56" s="175"/>
      <c r="BK56" s="175"/>
      <c r="BL56" s="175"/>
      <c r="BM56" s="175"/>
      <c r="BN56" s="175"/>
      <c r="BO56" s="176"/>
      <c r="BP56" s="174"/>
      <c r="BQ56" s="175"/>
      <c r="BR56" s="175"/>
      <c r="BS56" s="175"/>
      <c r="BT56" s="175"/>
      <c r="BU56" s="175"/>
      <c r="BV56" s="175"/>
      <c r="BW56" s="176"/>
      <c r="BX56" s="174"/>
      <c r="BY56" s="175"/>
      <c r="BZ56" s="175"/>
      <c r="CA56" s="175"/>
      <c r="CB56" s="175"/>
      <c r="CC56" s="175"/>
      <c r="CD56" s="175"/>
      <c r="CE56" s="176"/>
      <c r="CF56" s="174">
        <v>0</v>
      </c>
      <c r="CG56" s="175"/>
      <c r="CH56" s="175"/>
      <c r="CI56" s="175"/>
      <c r="CJ56" s="175"/>
      <c r="CK56" s="175"/>
      <c r="CL56" s="175"/>
      <c r="CM56" s="176"/>
      <c r="CN56" s="174">
        <v>0</v>
      </c>
      <c r="CO56" s="175"/>
      <c r="CP56" s="175"/>
      <c r="CQ56" s="175"/>
      <c r="CR56" s="175"/>
      <c r="CS56" s="175"/>
      <c r="CT56" s="175"/>
      <c r="CU56" s="177"/>
    </row>
    <row r="57" spans="1:99" s="3" customFormat="1" ht="15.75" customHeight="1">
      <c r="A57" s="199" t="s">
        <v>201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184" t="s">
        <v>199</v>
      </c>
      <c r="S57" s="184"/>
      <c r="T57" s="184"/>
      <c r="U57" s="185"/>
      <c r="V57" s="198" t="s">
        <v>249</v>
      </c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5"/>
      <c r="AI57" s="174">
        <f>AR57+BH57+CF57</f>
        <v>0</v>
      </c>
      <c r="AJ57" s="175"/>
      <c r="AK57" s="175"/>
      <c r="AL57" s="175"/>
      <c r="AM57" s="175"/>
      <c r="AN57" s="175"/>
      <c r="AO57" s="175"/>
      <c r="AP57" s="175"/>
      <c r="AQ57" s="176"/>
      <c r="AR57" s="174">
        <v>0</v>
      </c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>
        <v>0</v>
      </c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176"/>
      <c r="CF57" s="174">
        <v>0</v>
      </c>
      <c r="CG57" s="175"/>
      <c r="CH57" s="175"/>
      <c r="CI57" s="175"/>
      <c r="CJ57" s="175"/>
      <c r="CK57" s="175"/>
      <c r="CL57" s="175"/>
      <c r="CM57" s="176"/>
      <c r="CN57" s="174">
        <v>0</v>
      </c>
      <c r="CO57" s="175"/>
      <c r="CP57" s="175"/>
      <c r="CQ57" s="175"/>
      <c r="CR57" s="175"/>
      <c r="CS57" s="175"/>
      <c r="CT57" s="175"/>
      <c r="CU57" s="177"/>
    </row>
    <row r="58" spans="1:99" s="3" customFormat="1" ht="12.75" hidden="1">
      <c r="A58" s="160" t="s">
        <v>113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3" t="s">
        <v>114</v>
      </c>
      <c r="S58" s="163"/>
      <c r="T58" s="163"/>
      <c r="U58" s="164"/>
      <c r="V58" s="167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151"/>
      <c r="AJ58" s="152"/>
      <c r="AK58" s="152"/>
      <c r="AL58" s="152"/>
      <c r="AM58" s="152"/>
      <c r="AN58" s="152"/>
      <c r="AO58" s="152"/>
      <c r="AP58" s="152"/>
      <c r="AQ58" s="153"/>
      <c r="AR58" s="151"/>
      <c r="AS58" s="152"/>
      <c r="AT58" s="152"/>
      <c r="AU58" s="152"/>
      <c r="AV58" s="152"/>
      <c r="AW58" s="152"/>
      <c r="AX58" s="152"/>
      <c r="AY58" s="153"/>
      <c r="AZ58" s="151"/>
      <c r="BA58" s="152"/>
      <c r="BB58" s="152"/>
      <c r="BC58" s="152"/>
      <c r="BD58" s="152"/>
      <c r="BE58" s="152"/>
      <c r="BF58" s="152"/>
      <c r="BG58" s="153"/>
      <c r="BH58" s="151"/>
      <c r="BI58" s="152"/>
      <c r="BJ58" s="152"/>
      <c r="BK58" s="152"/>
      <c r="BL58" s="152"/>
      <c r="BM58" s="152"/>
      <c r="BN58" s="152"/>
      <c r="BO58" s="153"/>
      <c r="BP58" s="151"/>
      <c r="BQ58" s="152"/>
      <c r="BR58" s="152"/>
      <c r="BS58" s="152"/>
      <c r="BT58" s="152"/>
      <c r="BU58" s="152"/>
      <c r="BV58" s="152"/>
      <c r="BW58" s="153"/>
      <c r="BX58" s="151"/>
      <c r="BY58" s="152"/>
      <c r="BZ58" s="152"/>
      <c r="CA58" s="152"/>
      <c r="CB58" s="152"/>
      <c r="CC58" s="152"/>
      <c r="CD58" s="152"/>
      <c r="CE58" s="153"/>
      <c r="CF58" s="151"/>
      <c r="CG58" s="152"/>
      <c r="CH58" s="152"/>
      <c r="CI58" s="152"/>
      <c r="CJ58" s="152"/>
      <c r="CK58" s="152"/>
      <c r="CL58" s="152"/>
      <c r="CM58" s="153"/>
      <c r="CN58" s="151"/>
      <c r="CO58" s="152"/>
      <c r="CP58" s="152"/>
      <c r="CQ58" s="152"/>
      <c r="CR58" s="152"/>
      <c r="CS58" s="152"/>
      <c r="CT58" s="152"/>
      <c r="CU58" s="172"/>
    </row>
    <row r="59" spans="1:99" s="3" customFormat="1" ht="12.75" hidden="1">
      <c r="A59" s="157" t="s">
        <v>115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78"/>
      <c r="S59" s="178"/>
      <c r="T59" s="178"/>
      <c r="U59" s="179"/>
      <c r="V59" s="180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9"/>
      <c r="AI59" s="169"/>
      <c r="AJ59" s="170"/>
      <c r="AK59" s="170"/>
      <c r="AL59" s="170"/>
      <c r="AM59" s="170"/>
      <c r="AN59" s="170"/>
      <c r="AO59" s="170"/>
      <c r="AP59" s="170"/>
      <c r="AQ59" s="171"/>
      <c r="AR59" s="169"/>
      <c r="AS59" s="170"/>
      <c r="AT59" s="170"/>
      <c r="AU59" s="170"/>
      <c r="AV59" s="170"/>
      <c r="AW59" s="170"/>
      <c r="AX59" s="170"/>
      <c r="AY59" s="171"/>
      <c r="AZ59" s="169"/>
      <c r="BA59" s="170"/>
      <c r="BB59" s="170"/>
      <c r="BC59" s="170"/>
      <c r="BD59" s="170"/>
      <c r="BE59" s="170"/>
      <c r="BF59" s="170"/>
      <c r="BG59" s="171"/>
      <c r="BH59" s="169"/>
      <c r="BI59" s="170"/>
      <c r="BJ59" s="170"/>
      <c r="BK59" s="170"/>
      <c r="BL59" s="170"/>
      <c r="BM59" s="170"/>
      <c r="BN59" s="170"/>
      <c r="BO59" s="171"/>
      <c r="BP59" s="169"/>
      <c r="BQ59" s="170"/>
      <c r="BR59" s="170"/>
      <c r="BS59" s="170"/>
      <c r="BT59" s="170"/>
      <c r="BU59" s="170"/>
      <c r="BV59" s="170"/>
      <c r="BW59" s="171"/>
      <c r="BX59" s="169"/>
      <c r="BY59" s="170"/>
      <c r="BZ59" s="170"/>
      <c r="CA59" s="170"/>
      <c r="CB59" s="170"/>
      <c r="CC59" s="170"/>
      <c r="CD59" s="170"/>
      <c r="CE59" s="171"/>
      <c r="CF59" s="169"/>
      <c r="CG59" s="170"/>
      <c r="CH59" s="170"/>
      <c r="CI59" s="170"/>
      <c r="CJ59" s="170"/>
      <c r="CK59" s="170"/>
      <c r="CL59" s="170"/>
      <c r="CM59" s="171"/>
      <c r="CN59" s="169"/>
      <c r="CO59" s="170"/>
      <c r="CP59" s="170"/>
      <c r="CQ59" s="170"/>
      <c r="CR59" s="170"/>
      <c r="CS59" s="170"/>
      <c r="CT59" s="170"/>
      <c r="CU59" s="173"/>
    </row>
    <row r="60" spans="1:99" s="3" customFormat="1" ht="12.75">
      <c r="A60" s="232" t="s">
        <v>116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4"/>
      <c r="R60" s="163" t="s">
        <v>117</v>
      </c>
      <c r="S60" s="163"/>
      <c r="T60" s="163"/>
      <c r="U60" s="164"/>
      <c r="V60" s="167" t="s">
        <v>249</v>
      </c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151">
        <f>SUM(AR60:CM62)</f>
        <v>30500</v>
      </c>
      <c r="AJ60" s="152"/>
      <c r="AK60" s="152"/>
      <c r="AL60" s="152"/>
      <c r="AM60" s="152"/>
      <c r="AN60" s="152"/>
      <c r="AO60" s="152"/>
      <c r="AP60" s="152"/>
      <c r="AQ60" s="153"/>
      <c r="AR60" s="151">
        <v>500</v>
      </c>
      <c r="AS60" s="152"/>
      <c r="AT60" s="152"/>
      <c r="AU60" s="152"/>
      <c r="AV60" s="152"/>
      <c r="AW60" s="152"/>
      <c r="AX60" s="152"/>
      <c r="AY60" s="153"/>
      <c r="AZ60" s="151"/>
      <c r="BA60" s="152"/>
      <c r="BB60" s="152"/>
      <c r="BC60" s="152"/>
      <c r="BD60" s="152"/>
      <c r="BE60" s="152"/>
      <c r="BF60" s="152"/>
      <c r="BG60" s="153"/>
      <c r="BH60" s="151">
        <v>0</v>
      </c>
      <c r="BI60" s="152"/>
      <c r="BJ60" s="152"/>
      <c r="BK60" s="152"/>
      <c r="BL60" s="152"/>
      <c r="BM60" s="152"/>
      <c r="BN60" s="152"/>
      <c r="BO60" s="153"/>
      <c r="BP60" s="151"/>
      <c r="BQ60" s="152"/>
      <c r="BR60" s="152"/>
      <c r="BS60" s="152"/>
      <c r="BT60" s="152"/>
      <c r="BU60" s="152"/>
      <c r="BV60" s="152"/>
      <c r="BW60" s="153"/>
      <c r="BX60" s="151"/>
      <c r="BY60" s="152"/>
      <c r="BZ60" s="152"/>
      <c r="CA60" s="152"/>
      <c r="CB60" s="152"/>
      <c r="CC60" s="152"/>
      <c r="CD60" s="152"/>
      <c r="CE60" s="153"/>
      <c r="CF60" s="151">
        <v>30000</v>
      </c>
      <c r="CG60" s="152"/>
      <c r="CH60" s="152"/>
      <c r="CI60" s="152"/>
      <c r="CJ60" s="152"/>
      <c r="CK60" s="152"/>
      <c r="CL60" s="152"/>
      <c r="CM60" s="153"/>
      <c r="CN60" s="151">
        <v>0</v>
      </c>
      <c r="CO60" s="152"/>
      <c r="CP60" s="152"/>
      <c r="CQ60" s="152"/>
      <c r="CR60" s="152"/>
      <c r="CS60" s="152"/>
      <c r="CT60" s="152"/>
      <c r="CU60" s="172"/>
    </row>
    <row r="61" spans="1:99" s="3" customFormat="1" ht="12.75">
      <c r="A61" s="226" t="s">
        <v>118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  <c r="R61" s="235"/>
      <c r="S61" s="235"/>
      <c r="T61" s="235"/>
      <c r="U61" s="236"/>
      <c r="V61" s="237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6"/>
      <c r="AI61" s="222"/>
      <c r="AJ61" s="223"/>
      <c r="AK61" s="223"/>
      <c r="AL61" s="223"/>
      <c r="AM61" s="223"/>
      <c r="AN61" s="223"/>
      <c r="AO61" s="223"/>
      <c r="AP61" s="223"/>
      <c r="AQ61" s="224"/>
      <c r="AR61" s="222"/>
      <c r="AS61" s="223"/>
      <c r="AT61" s="223"/>
      <c r="AU61" s="223"/>
      <c r="AV61" s="223"/>
      <c r="AW61" s="223"/>
      <c r="AX61" s="223"/>
      <c r="AY61" s="224"/>
      <c r="AZ61" s="222"/>
      <c r="BA61" s="223"/>
      <c r="BB61" s="223"/>
      <c r="BC61" s="223"/>
      <c r="BD61" s="223"/>
      <c r="BE61" s="223"/>
      <c r="BF61" s="223"/>
      <c r="BG61" s="224"/>
      <c r="BH61" s="222"/>
      <c r="BI61" s="223"/>
      <c r="BJ61" s="223"/>
      <c r="BK61" s="223"/>
      <c r="BL61" s="223"/>
      <c r="BM61" s="223"/>
      <c r="BN61" s="223"/>
      <c r="BO61" s="224"/>
      <c r="BP61" s="222"/>
      <c r="BQ61" s="223"/>
      <c r="BR61" s="223"/>
      <c r="BS61" s="223"/>
      <c r="BT61" s="223"/>
      <c r="BU61" s="223"/>
      <c r="BV61" s="223"/>
      <c r="BW61" s="224"/>
      <c r="BX61" s="222"/>
      <c r="BY61" s="223"/>
      <c r="BZ61" s="223"/>
      <c r="CA61" s="223"/>
      <c r="CB61" s="223"/>
      <c r="CC61" s="223"/>
      <c r="CD61" s="223"/>
      <c r="CE61" s="224"/>
      <c r="CF61" s="222"/>
      <c r="CG61" s="223"/>
      <c r="CH61" s="223"/>
      <c r="CI61" s="223"/>
      <c r="CJ61" s="223"/>
      <c r="CK61" s="223"/>
      <c r="CL61" s="223"/>
      <c r="CM61" s="224"/>
      <c r="CN61" s="222"/>
      <c r="CO61" s="223"/>
      <c r="CP61" s="223"/>
      <c r="CQ61" s="223"/>
      <c r="CR61" s="223"/>
      <c r="CS61" s="223"/>
      <c r="CT61" s="223"/>
      <c r="CU61" s="225"/>
    </row>
    <row r="62" spans="1:99" s="3" customFormat="1" ht="12.75">
      <c r="A62" s="229" t="s">
        <v>119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1"/>
      <c r="R62" s="178"/>
      <c r="S62" s="178"/>
      <c r="T62" s="178"/>
      <c r="U62" s="179"/>
      <c r="V62" s="180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69"/>
      <c r="AJ62" s="170"/>
      <c r="AK62" s="170"/>
      <c r="AL62" s="170"/>
      <c r="AM62" s="170"/>
      <c r="AN62" s="170"/>
      <c r="AO62" s="170"/>
      <c r="AP62" s="170"/>
      <c r="AQ62" s="171"/>
      <c r="AR62" s="169"/>
      <c r="AS62" s="170"/>
      <c r="AT62" s="170"/>
      <c r="AU62" s="170"/>
      <c r="AV62" s="170"/>
      <c r="AW62" s="170"/>
      <c r="AX62" s="170"/>
      <c r="AY62" s="171"/>
      <c r="AZ62" s="169"/>
      <c r="BA62" s="170"/>
      <c r="BB62" s="170"/>
      <c r="BC62" s="170"/>
      <c r="BD62" s="170"/>
      <c r="BE62" s="170"/>
      <c r="BF62" s="170"/>
      <c r="BG62" s="171"/>
      <c r="BH62" s="169"/>
      <c r="BI62" s="170"/>
      <c r="BJ62" s="170"/>
      <c r="BK62" s="170"/>
      <c r="BL62" s="170"/>
      <c r="BM62" s="170"/>
      <c r="BN62" s="170"/>
      <c r="BO62" s="171"/>
      <c r="BP62" s="169"/>
      <c r="BQ62" s="170"/>
      <c r="BR62" s="170"/>
      <c r="BS62" s="170"/>
      <c r="BT62" s="170"/>
      <c r="BU62" s="170"/>
      <c r="BV62" s="170"/>
      <c r="BW62" s="171"/>
      <c r="BX62" s="169"/>
      <c r="BY62" s="170"/>
      <c r="BZ62" s="170"/>
      <c r="CA62" s="170"/>
      <c r="CB62" s="170"/>
      <c r="CC62" s="170"/>
      <c r="CD62" s="170"/>
      <c r="CE62" s="171"/>
      <c r="CF62" s="169"/>
      <c r="CG62" s="170"/>
      <c r="CH62" s="170"/>
      <c r="CI62" s="170"/>
      <c r="CJ62" s="170"/>
      <c r="CK62" s="170"/>
      <c r="CL62" s="170"/>
      <c r="CM62" s="171"/>
      <c r="CN62" s="169"/>
      <c r="CO62" s="170"/>
      <c r="CP62" s="170"/>
      <c r="CQ62" s="170"/>
      <c r="CR62" s="170"/>
      <c r="CS62" s="170"/>
      <c r="CT62" s="170"/>
      <c r="CU62" s="173"/>
    </row>
    <row r="63" spans="1:105" s="3" customFormat="1" ht="12.75">
      <c r="A63" s="160" t="s">
        <v>120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2"/>
      <c r="R63" s="163" t="s">
        <v>121</v>
      </c>
      <c r="S63" s="163"/>
      <c r="T63" s="163"/>
      <c r="U63" s="164"/>
      <c r="V63" s="167" t="s">
        <v>38</v>
      </c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4"/>
      <c r="AI63" s="307">
        <f>SUM(AR63:CU64)</f>
        <v>4207100</v>
      </c>
      <c r="AJ63" s="308"/>
      <c r="AK63" s="308"/>
      <c r="AL63" s="308"/>
      <c r="AM63" s="308"/>
      <c r="AN63" s="308"/>
      <c r="AO63" s="308"/>
      <c r="AP63" s="308"/>
      <c r="AQ63" s="309"/>
      <c r="AR63" s="151">
        <f>SUM(AR65:AY69)</f>
        <v>2949200</v>
      </c>
      <c r="AS63" s="152"/>
      <c r="AT63" s="152"/>
      <c r="AU63" s="152"/>
      <c r="AV63" s="152"/>
      <c r="AW63" s="152"/>
      <c r="AX63" s="152"/>
      <c r="AY63" s="153"/>
      <c r="AZ63" s="151"/>
      <c r="BA63" s="152"/>
      <c r="BB63" s="152"/>
      <c r="BC63" s="152"/>
      <c r="BD63" s="152"/>
      <c r="BE63" s="152"/>
      <c r="BF63" s="152"/>
      <c r="BG63" s="153"/>
      <c r="BH63" s="151">
        <f>SUM(BH65:BO69)</f>
        <v>275900</v>
      </c>
      <c r="BI63" s="152"/>
      <c r="BJ63" s="152"/>
      <c r="BK63" s="152"/>
      <c r="BL63" s="152"/>
      <c r="BM63" s="152"/>
      <c r="BN63" s="152"/>
      <c r="BO63" s="153"/>
      <c r="BP63" s="151"/>
      <c r="BQ63" s="152"/>
      <c r="BR63" s="152"/>
      <c r="BS63" s="152"/>
      <c r="BT63" s="152"/>
      <c r="BU63" s="152"/>
      <c r="BV63" s="152"/>
      <c r="BW63" s="153"/>
      <c r="BX63" s="151"/>
      <c r="BY63" s="152"/>
      <c r="BZ63" s="152"/>
      <c r="CA63" s="152"/>
      <c r="CB63" s="152"/>
      <c r="CC63" s="152"/>
      <c r="CD63" s="152"/>
      <c r="CE63" s="153"/>
      <c r="CF63" s="151">
        <f>SUM(CF65:CM69)</f>
        <v>982000</v>
      </c>
      <c r="CG63" s="152"/>
      <c r="CH63" s="152"/>
      <c r="CI63" s="152"/>
      <c r="CJ63" s="152"/>
      <c r="CK63" s="152"/>
      <c r="CL63" s="152"/>
      <c r="CM63" s="153"/>
      <c r="CN63" s="151">
        <v>0</v>
      </c>
      <c r="CO63" s="152"/>
      <c r="CP63" s="152"/>
      <c r="CQ63" s="152"/>
      <c r="CR63" s="152"/>
      <c r="CS63" s="152"/>
      <c r="CT63" s="152"/>
      <c r="CU63" s="172"/>
      <c r="CZ63" s="70"/>
      <c r="DA63" s="70"/>
    </row>
    <row r="64" spans="1:105" s="3" customFormat="1" ht="12.75">
      <c r="A64" s="157" t="s">
        <v>122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178"/>
      <c r="S64" s="178"/>
      <c r="T64" s="178"/>
      <c r="U64" s="179"/>
      <c r="V64" s="180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9"/>
      <c r="AI64" s="310"/>
      <c r="AJ64" s="311"/>
      <c r="AK64" s="311"/>
      <c r="AL64" s="311"/>
      <c r="AM64" s="311"/>
      <c r="AN64" s="311"/>
      <c r="AO64" s="311"/>
      <c r="AP64" s="311"/>
      <c r="AQ64" s="312"/>
      <c r="AR64" s="169"/>
      <c r="AS64" s="170"/>
      <c r="AT64" s="170"/>
      <c r="AU64" s="170"/>
      <c r="AV64" s="170"/>
      <c r="AW64" s="170"/>
      <c r="AX64" s="170"/>
      <c r="AY64" s="171"/>
      <c r="AZ64" s="169"/>
      <c r="BA64" s="170"/>
      <c r="BB64" s="170"/>
      <c r="BC64" s="170"/>
      <c r="BD64" s="170"/>
      <c r="BE64" s="170"/>
      <c r="BF64" s="170"/>
      <c r="BG64" s="171"/>
      <c r="BH64" s="169"/>
      <c r="BI64" s="170"/>
      <c r="BJ64" s="170"/>
      <c r="BK64" s="170"/>
      <c r="BL64" s="170"/>
      <c r="BM64" s="170"/>
      <c r="BN64" s="170"/>
      <c r="BO64" s="171"/>
      <c r="BP64" s="169"/>
      <c r="BQ64" s="170"/>
      <c r="BR64" s="170"/>
      <c r="BS64" s="170"/>
      <c r="BT64" s="170"/>
      <c r="BU64" s="170"/>
      <c r="BV64" s="170"/>
      <c r="BW64" s="171"/>
      <c r="BX64" s="169"/>
      <c r="BY64" s="170"/>
      <c r="BZ64" s="170"/>
      <c r="CA64" s="170"/>
      <c r="CB64" s="170"/>
      <c r="CC64" s="170"/>
      <c r="CD64" s="170"/>
      <c r="CE64" s="171"/>
      <c r="CF64" s="169"/>
      <c r="CG64" s="170"/>
      <c r="CH64" s="170"/>
      <c r="CI64" s="170"/>
      <c r="CJ64" s="170"/>
      <c r="CK64" s="170"/>
      <c r="CL64" s="170"/>
      <c r="CM64" s="171"/>
      <c r="CN64" s="169"/>
      <c r="CO64" s="170"/>
      <c r="CP64" s="170"/>
      <c r="CQ64" s="170"/>
      <c r="CR64" s="170"/>
      <c r="CS64" s="170"/>
      <c r="CT64" s="170"/>
      <c r="CU64" s="173"/>
      <c r="CZ64" s="70"/>
      <c r="DA64" s="70"/>
    </row>
    <row r="65" spans="1:105" s="3" customFormat="1" ht="12.75">
      <c r="A65" s="195" t="s">
        <v>252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7"/>
      <c r="R65" s="184" t="s">
        <v>256</v>
      </c>
      <c r="S65" s="184"/>
      <c r="T65" s="184"/>
      <c r="U65" s="185"/>
      <c r="V65" s="198" t="s">
        <v>249</v>
      </c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5"/>
      <c r="AI65" s="174">
        <f>SUM(AR65:CM65)</f>
        <v>60000</v>
      </c>
      <c r="AJ65" s="175"/>
      <c r="AK65" s="175"/>
      <c r="AL65" s="175"/>
      <c r="AM65" s="175"/>
      <c r="AN65" s="175"/>
      <c r="AO65" s="175"/>
      <c r="AP65" s="175"/>
      <c r="AQ65" s="176"/>
      <c r="AR65" s="174">
        <v>24000</v>
      </c>
      <c r="AS65" s="175"/>
      <c r="AT65" s="175"/>
      <c r="AU65" s="175"/>
      <c r="AV65" s="175"/>
      <c r="AW65" s="175"/>
      <c r="AX65" s="175"/>
      <c r="AY65" s="176"/>
      <c r="AZ65" s="174"/>
      <c r="BA65" s="175"/>
      <c r="BB65" s="175"/>
      <c r="BC65" s="175"/>
      <c r="BD65" s="175"/>
      <c r="BE65" s="175"/>
      <c r="BF65" s="175"/>
      <c r="BG65" s="176"/>
      <c r="BH65" s="174">
        <v>0</v>
      </c>
      <c r="BI65" s="175"/>
      <c r="BJ65" s="175"/>
      <c r="BK65" s="175"/>
      <c r="BL65" s="175"/>
      <c r="BM65" s="175"/>
      <c r="BN65" s="175"/>
      <c r="BO65" s="176"/>
      <c r="BP65" s="174"/>
      <c r="BQ65" s="175"/>
      <c r="BR65" s="175"/>
      <c r="BS65" s="175"/>
      <c r="BT65" s="175"/>
      <c r="BU65" s="175"/>
      <c r="BV65" s="175"/>
      <c r="BW65" s="176"/>
      <c r="BX65" s="174"/>
      <c r="BY65" s="175"/>
      <c r="BZ65" s="175"/>
      <c r="CA65" s="175"/>
      <c r="CB65" s="175"/>
      <c r="CC65" s="175"/>
      <c r="CD65" s="175"/>
      <c r="CE65" s="176"/>
      <c r="CF65" s="174">
        <v>36000</v>
      </c>
      <c r="CG65" s="175"/>
      <c r="CH65" s="175"/>
      <c r="CI65" s="175"/>
      <c r="CJ65" s="175"/>
      <c r="CK65" s="175"/>
      <c r="CL65" s="175"/>
      <c r="CM65" s="176"/>
      <c r="CN65" s="174">
        <v>0</v>
      </c>
      <c r="CO65" s="175"/>
      <c r="CP65" s="175"/>
      <c r="CQ65" s="175"/>
      <c r="CR65" s="175"/>
      <c r="CS65" s="175"/>
      <c r="CT65" s="175"/>
      <c r="CU65" s="177"/>
      <c r="CZ65" s="70"/>
      <c r="DA65" s="70"/>
    </row>
    <row r="66" spans="1:99" s="3" customFormat="1" ht="12.75">
      <c r="A66" s="195" t="s">
        <v>253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7"/>
      <c r="R66" s="184" t="s">
        <v>257</v>
      </c>
      <c r="S66" s="184"/>
      <c r="T66" s="184"/>
      <c r="U66" s="185"/>
      <c r="V66" s="198" t="s">
        <v>261</v>
      </c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5"/>
      <c r="AI66" s="174">
        <f>SUM(AR66:CM66)</f>
        <v>2366900</v>
      </c>
      <c r="AJ66" s="175"/>
      <c r="AK66" s="175"/>
      <c r="AL66" s="175"/>
      <c r="AM66" s="175"/>
      <c r="AN66" s="175"/>
      <c r="AO66" s="175"/>
      <c r="AP66" s="175"/>
      <c r="AQ66" s="176"/>
      <c r="AR66" s="174">
        <v>1893900</v>
      </c>
      <c r="AS66" s="175"/>
      <c r="AT66" s="175"/>
      <c r="AU66" s="175"/>
      <c r="AV66" s="175"/>
      <c r="AW66" s="175"/>
      <c r="AX66" s="175"/>
      <c r="AY66" s="176"/>
      <c r="AZ66" s="174"/>
      <c r="BA66" s="175"/>
      <c r="BB66" s="175"/>
      <c r="BC66" s="175"/>
      <c r="BD66" s="175"/>
      <c r="BE66" s="175"/>
      <c r="BF66" s="175"/>
      <c r="BG66" s="176"/>
      <c r="BH66" s="174">
        <v>0</v>
      </c>
      <c r="BI66" s="175"/>
      <c r="BJ66" s="175"/>
      <c r="BK66" s="175"/>
      <c r="BL66" s="175"/>
      <c r="BM66" s="175"/>
      <c r="BN66" s="175"/>
      <c r="BO66" s="176"/>
      <c r="BP66" s="174"/>
      <c r="BQ66" s="175"/>
      <c r="BR66" s="175"/>
      <c r="BS66" s="175"/>
      <c r="BT66" s="175"/>
      <c r="BU66" s="175"/>
      <c r="BV66" s="175"/>
      <c r="BW66" s="176"/>
      <c r="BX66" s="174"/>
      <c r="BY66" s="175"/>
      <c r="BZ66" s="175"/>
      <c r="CA66" s="175"/>
      <c r="CB66" s="175"/>
      <c r="CC66" s="175"/>
      <c r="CD66" s="175"/>
      <c r="CE66" s="176"/>
      <c r="CF66" s="174">
        <v>473000</v>
      </c>
      <c r="CG66" s="175"/>
      <c r="CH66" s="175"/>
      <c r="CI66" s="175"/>
      <c r="CJ66" s="175"/>
      <c r="CK66" s="175"/>
      <c r="CL66" s="175"/>
      <c r="CM66" s="176"/>
      <c r="CN66" s="174">
        <v>0</v>
      </c>
      <c r="CO66" s="175"/>
      <c r="CP66" s="175"/>
      <c r="CQ66" s="175"/>
      <c r="CR66" s="175"/>
      <c r="CS66" s="175"/>
      <c r="CT66" s="175"/>
      <c r="CU66" s="177"/>
    </row>
    <row r="67" spans="1:99" s="3" customFormat="1" ht="25.5" customHeight="1">
      <c r="A67" s="199" t="s">
        <v>254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/>
      <c r="R67" s="184" t="s">
        <v>258</v>
      </c>
      <c r="S67" s="184"/>
      <c r="T67" s="184"/>
      <c r="U67" s="185"/>
      <c r="V67" s="198" t="s">
        <v>249</v>
      </c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5"/>
      <c r="AI67" s="174">
        <f>SUM(AR67:CM67)</f>
        <v>624300</v>
      </c>
      <c r="AJ67" s="175"/>
      <c r="AK67" s="175"/>
      <c r="AL67" s="175"/>
      <c r="AM67" s="175"/>
      <c r="AN67" s="175"/>
      <c r="AO67" s="175"/>
      <c r="AP67" s="175"/>
      <c r="AQ67" s="176"/>
      <c r="AR67" s="174">
        <v>54500</v>
      </c>
      <c r="AS67" s="175"/>
      <c r="AT67" s="175"/>
      <c r="AU67" s="175"/>
      <c r="AV67" s="175"/>
      <c r="AW67" s="175"/>
      <c r="AX67" s="175"/>
      <c r="AY67" s="176"/>
      <c r="AZ67" s="174"/>
      <c r="BA67" s="175"/>
      <c r="BB67" s="175"/>
      <c r="BC67" s="175"/>
      <c r="BD67" s="175"/>
      <c r="BE67" s="175"/>
      <c r="BF67" s="175"/>
      <c r="BG67" s="176"/>
      <c r="BH67" s="174">
        <v>189200</v>
      </c>
      <c r="BI67" s="175"/>
      <c r="BJ67" s="175"/>
      <c r="BK67" s="175"/>
      <c r="BL67" s="175"/>
      <c r="BM67" s="175"/>
      <c r="BN67" s="175"/>
      <c r="BO67" s="176"/>
      <c r="BP67" s="174"/>
      <c r="BQ67" s="175"/>
      <c r="BR67" s="175"/>
      <c r="BS67" s="175"/>
      <c r="BT67" s="175"/>
      <c r="BU67" s="175"/>
      <c r="BV67" s="175"/>
      <c r="BW67" s="176"/>
      <c r="BX67" s="174"/>
      <c r="BY67" s="175"/>
      <c r="BZ67" s="175"/>
      <c r="CA67" s="175"/>
      <c r="CB67" s="175"/>
      <c r="CC67" s="175"/>
      <c r="CD67" s="175"/>
      <c r="CE67" s="176"/>
      <c r="CF67" s="174">
        <v>380600</v>
      </c>
      <c r="CG67" s="175"/>
      <c r="CH67" s="175"/>
      <c r="CI67" s="175"/>
      <c r="CJ67" s="175"/>
      <c r="CK67" s="175"/>
      <c r="CL67" s="175"/>
      <c r="CM67" s="176"/>
      <c r="CN67" s="174">
        <v>0</v>
      </c>
      <c r="CO67" s="175"/>
      <c r="CP67" s="175"/>
      <c r="CQ67" s="175"/>
      <c r="CR67" s="175"/>
      <c r="CS67" s="175"/>
      <c r="CT67" s="175"/>
      <c r="CU67" s="177"/>
    </row>
    <row r="68" spans="1:99" s="3" customFormat="1" ht="12.75">
      <c r="A68" s="195" t="s">
        <v>255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7"/>
      <c r="R68" s="184" t="s">
        <v>259</v>
      </c>
      <c r="S68" s="184"/>
      <c r="T68" s="184"/>
      <c r="U68" s="185"/>
      <c r="V68" s="198" t="s">
        <v>249</v>
      </c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5"/>
      <c r="AI68" s="174">
        <f>SUM(AR68:CM68)</f>
        <v>346700</v>
      </c>
      <c r="AJ68" s="175"/>
      <c r="AK68" s="175"/>
      <c r="AL68" s="175"/>
      <c r="AM68" s="175"/>
      <c r="AN68" s="175"/>
      <c r="AO68" s="175"/>
      <c r="AP68" s="175"/>
      <c r="AQ68" s="176"/>
      <c r="AR68" s="174">
        <v>180000</v>
      </c>
      <c r="AS68" s="175"/>
      <c r="AT68" s="175"/>
      <c r="AU68" s="175"/>
      <c r="AV68" s="175"/>
      <c r="AW68" s="175"/>
      <c r="AX68" s="175"/>
      <c r="AY68" s="176"/>
      <c r="AZ68" s="174"/>
      <c r="BA68" s="175"/>
      <c r="BB68" s="175"/>
      <c r="BC68" s="175"/>
      <c r="BD68" s="175"/>
      <c r="BE68" s="175"/>
      <c r="BF68" s="175"/>
      <c r="BG68" s="176"/>
      <c r="BH68" s="174">
        <v>86700</v>
      </c>
      <c r="BI68" s="175"/>
      <c r="BJ68" s="175"/>
      <c r="BK68" s="175"/>
      <c r="BL68" s="175"/>
      <c r="BM68" s="175"/>
      <c r="BN68" s="175"/>
      <c r="BO68" s="176"/>
      <c r="BP68" s="174"/>
      <c r="BQ68" s="175"/>
      <c r="BR68" s="175"/>
      <c r="BS68" s="175"/>
      <c r="BT68" s="175"/>
      <c r="BU68" s="175"/>
      <c r="BV68" s="175"/>
      <c r="BW68" s="176"/>
      <c r="BX68" s="174"/>
      <c r="BY68" s="175"/>
      <c r="BZ68" s="175"/>
      <c r="CA68" s="175"/>
      <c r="CB68" s="175"/>
      <c r="CC68" s="175"/>
      <c r="CD68" s="175"/>
      <c r="CE68" s="176"/>
      <c r="CF68" s="174">
        <v>80000</v>
      </c>
      <c r="CG68" s="175"/>
      <c r="CH68" s="175"/>
      <c r="CI68" s="175"/>
      <c r="CJ68" s="175"/>
      <c r="CK68" s="175"/>
      <c r="CL68" s="175"/>
      <c r="CM68" s="176"/>
      <c r="CN68" s="174">
        <v>0</v>
      </c>
      <c r="CO68" s="175"/>
      <c r="CP68" s="175"/>
      <c r="CQ68" s="175"/>
      <c r="CR68" s="175"/>
      <c r="CS68" s="175"/>
      <c r="CT68" s="175"/>
      <c r="CU68" s="177"/>
    </row>
    <row r="69" spans="1:99" s="3" customFormat="1" ht="12.75">
      <c r="A69" s="195" t="s">
        <v>251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7"/>
      <c r="R69" s="184" t="s">
        <v>260</v>
      </c>
      <c r="S69" s="184"/>
      <c r="T69" s="184"/>
      <c r="U69" s="185"/>
      <c r="V69" s="198" t="s">
        <v>249</v>
      </c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5"/>
      <c r="AI69" s="174">
        <f>SUM(AR69:CM69)</f>
        <v>809200</v>
      </c>
      <c r="AJ69" s="175"/>
      <c r="AK69" s="175"/>
      <c r="AL69" s="175"/>
      <c r="AM69" s="175"/>
      <c r="AN69" s="175"/>
      <c r="AO69" s="175"/>
      <c r="AP69" s="175"/>
      <c r="AQ69" s="176"/>
      <c r="AR69" s="174">
        <v>796800</v>
      </c>
      <c r="AS69" s="175"/>
      <c r="AT69" s="175"/>
      <c r="AU69" s="175"/>
      <c r="AV69" s="175"/>
      <c r="AW69" s="175"/>
      <c r="AX69" s="175"/>
      <c r="AY69" s="176"/>
      <c r="AZ69" s="174"/>
      <c r="BA69" s="175"/>
      <c r="BB69" s="175"/>
      <c r="BC69" s="175"/>
      <c r="BD69" s="175"/>
      <c r="BE69" s="175"/>
      <c r="BF69" s="175"/>
      <c r="BG69" s="176"/>
      <c r="BH69" s="174">
        <v>0</v>
      </c>
      <c r="BI69" s="175"/>
      <c r="BJ69" s="175"/>
      <c r="BK69" s="175"/>
      <c r="BL69" s="175"/>
      <c r="BM69" s="175"/>
      <c r="BN69" s="175"/>
      <c r="BO69" s="176"/>
      <c r="BP69" s="174"/>
      <c r="BQ69" s="175"/>
      <c r="BR69" s="175"/>
      <c r="BS69" s="175"/>
      <c r="BT69" s="175"/>
      <c r="BU69" s="175"/>
      <c r="BV69" s="175"/>
      <c r="BW69" s="176"/>
      <c r="BX69" s="174"/>
      <c r="BY69" s="175"/>
      <c r="BZ69" s="175"/>
      <c r="CA69" s="175"/>
      <c r="CB69" s="175"/>
      <c r="CC69" s="175"/>
      <c r="CD69" s="175"/>
      <c r="CE69" s="176"/>
      <c r="CF69" s="174">
        <v>12400</v>
      </c>
      <c r="CG69" s="175"/>
      <c r="CH69" s="175"/>
      <c r="CI69" s="175"/>
      <c r="CJ69" s="175"/>
      <c r="CK69" s="175"/>
      <c r="CL69" s="175"/>
      <c r="CM69" s="176"/>
      <c r="CN69" s="174">
        <v>0</v>
      </c>
      <c r="CO69" s="175"/>
      <c r="CP69" s="175"/>
      <c r="CQ69" s="175"/>
      <c r="CR69" s="175"/>
      <c r="CS69" s="175"/>
      <c r="CT69" s="175"/>
      <c r="CU69" s="177"/>
    </row>
    <row r="70" spans="1:99" s="3" customFormat="1" ht="12.75" hidden="1">
      <c r="A70" s="160" t="s">
        <v>123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2"/>
      <c r="R70" s="163" t="s">
        <v>124</v>
      </c>
      <c r="S70" s="163"/>
      <c r="T70" s="163"/>
      <c r="U70" s="164"/>
      <c r="V70" s="167" t="s">
        <v>38</v>
      </c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151">
        <f>SUM(AR70:CM71)</f>
        <v>0</v>
      </c>
      <c r="AJ70" s="152"/>
      <c r="AK70" s="152"/>
      <c r="AL70" s="152"/>
      <c r="AM70" s="152"/>
      <c r="AN70" s="152"/>
      <c r="AO70" s="152"/>
      <c r="AP70" s="152"/>
      <c r="AQ70" s="153"/>
      <c r="AR70" s="151">
        <f>AR72+AR74</f>
        <v>0</v>
      </c>
      <c r="AS70" s="152"/>
      <c r="AT70" s="152"/>
      <c r="AU70" s="152"/>
      <c r="AV70" s="152"/>
      <c r="AW70" s="152"/>
      <c r="AX70" s="152"/>
      <c r="AY70" s="153"/>
      <c r="AZ70" s="151">
        <f>AZ72+AZ74</f>
        <v>0</v>
      </c>
      <c r="BA70" s="152"/>
      <c r="BB70" s="152"/>
      <c r="BC70" s="152"/>
      <c r="BD70" s="152"/>
      <c r="BE70" s="152"/>
      <c r="BF70" s="152"/>
      <c r="BG70" s="153"/>
      <c r="BH70" s="151">
        <f>BH72+BH74</f>
        <v>0</v>
      </c>
      <c r="BI70" s="152"/>
      <c r="BJ70" s="152"/>
      <c r="BK70" s="152"/>
      <c r="BL70" s="152"/>
      <c r="BM70" s="152"/>
      <c r="BN70" s="152"/>
      <c r="BO70" s="153"/>
      <c r="BP70" s="151">
        <f>BP72+BP74</f>
        <v>0</v>
      </c>
      <c r="BQ70" s="152"/>
      <c r="BR70" s="152"/>
      <c r="BS70" s="152"/>
      <c r="BT70" s="152"/>
      <c r="BU70" s="152"/>
      <c r="BV70" s="152"/>
      <c r="BW70" s="153"/>
      <c r="BX70" s="151">
        <f>BX72+BX74</f>
        <v>0</v>
      </c>
      <c r="BY70" s="152"/>
      <c r="BZ70" s="152"/>
      <c r="CA70" s="152"/>
      <c r="CB70" s="152"/>
      <c r="CC70" s="152"/>
      <c r="CD70" s="152"/>
      <c r="CE70" s="153"/>
      <c r="CF70" s="151">
        <f>CF72+CF74</f>
        <v>0</v>
      </c>
      <c r="CG70" s="152"/>
      <c r="CH70" s="152"/>
      <c r="CI70" s="152"/>
      <c r="CJ70" s="152"/>
      <c r="CK70" s="152"/>
      <c r="CL70" s="152"/>
      <c r="CM70" s="153"/>
      <c r="CN70" s="151">
        <f>CN72+CN74</f>
        <v>0</v>
      </c>
      <c r="CO70" s="152"/>
      <c r="CP70" s="152"/>
      <c r="CQ70" s="152"/>
      <c r="CR70" s="152"/>
      <c r="CS70" s="152"/>
      <c r="CT70" s="152"/>
      <c r="CU70" s="153"/>
    </row>
    <row r="71" spans="1:99" s="3" customFormat="1" ht="12.75" hidden="1">
      <c r="A71" s="157" t="s">
        <v>125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  <c r="R71" s="178"/>
      <c r="S71" s="178"/>
      <c r="T71" s="178"/>
      <c r="U71" s="179"/>
      <c r="V71" s="180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9"/>
      <c r="AI71" s="169"/>
      <c r="AJ71" s="170"/>
      <c r="AK71" s="170"/>
      <c r="AL71" s="170"/>
      <c r="AM71" s="170"/>
      <c r="AN71" s="170"/>
      <c r="AO71" s="170"/>
      <c r="AP71" s="170"/>
      <c r="AQ71" s="171"/>
      <c r="AR71" s="169"/>
      <c r="AS71" s="170"/>
      <c r="AT71" s="170"/>
      <c r="AU71" s="170"/>
      <c r="AV71" s="170"/>
      <c r="AW71" s="170"/>
      <c r="AX71" s="170"/>
      <c r="AY71" s="171"/>
      <c r="AZ71" s="169"/>
      <c r="BA71" s="170"/>
      <c r="BB71" s="170"/>
      <c r="BC71" s="170"/>
      <c r="BD71" s="170"/>
      <c r="BE71" s="170"/>
      <c r="BF71" s="170"/>
      <c r="BG71" s="171"/>
      <c r="BH71" s="169"/>
      <c r="BI71" s="170"/>
      <c r="BJ71" s="170"/>
      <c r="BK71" s="170"/>
      <c r="BL71" s="170"/>
      <c r="BM71" s="170"/>
      <c r="BN71" s="170"/>
      <c r="BO71" s="171"/>
      <c r="BP71" s="169"/>
      <c r="BQ71" s="170"/>
      <c r="BR71" s="170"/>
      <c r="BS71" s="170"/>
      <c r="BT71" s="170"/>
      <c r="BU71" s="170"/>
      <c r="BV71" s="170"/>
      <c r="BW71" s="171"/>
      <c r="BX71" s="169"/>
      <c r="BY71" s="170"/>
      <c r="BZ71" s="170"/>
      <c r="CA71" s="170"/>
      <c r="CB71" s="170"/>
      <c r="CC71" s="170"/>
      <c r="CD71" s="170"/>
      <c r="CE71" s="171"/>
      <c r="CF71" s="169"/>
      <c r="CG71" s="170"/>
      <c r="CH71" s="170"/>
      <c r="CI71" s="170"/>
      <c r="CJ71" s="170"/>
      <c r="CK71" s="170"/>
      <c r="CL71" s="170"/>
      <c r="CM71" s="171"/>
      <c r="CN71" s="169"/>
      <c r="CO71" s="170"/>
      <c r="CP71" s="170"/>
      <c r="CQ71" s="170"/>
      <c r="CR71" s="170"/>
      <c r="CS71" s="170"/>
      <c r="CT71" s="170"/>
      <c r="CU71" s="171"/>
    </row>
    <row r="72" spans="1:99" s="3" customFormat="1" ht="12.75" hidden="1">
      <c r="A72" s="160" t="s">
        <v>103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2"/>
      <c r="R72" s="163" t="s">
        <v>126</v>
      </c>
      <c r="S72" s="163"/>
      <c r="T72" s="163"/>
      <c r="U72" s="164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151"/>
      <c r="AJ72" s="152"/>
      <c r="AK72" s="152"/>
      <c r="AL72" s="152"/>
      <c r="AM72" s="152"/>
      <c r="AN72" s="152"/>
      <c r="AO72" s="152"/>
      <c r="AP72" s="152"/>
      <c r="AQ72" s="153"/>
      <c r="AR72" s="151"/>
      <c r="AS72" s="152"/>
      <c r="AT72" s="152"/>
      <c r="AU72" s="152"/>
      <c r="AV72" s="152"/>
      <c r="AW72" s="152"/>
      <c r="AX72" s="152"/>
      <c r="AY72" s="153"/>
      <c r="AZ72" s="151"/>
      <c r="BA72" s="152"/>
      <c r="BB72" s="152"/>
      <c r="BC72" s="152"/>
      <c r="BD72" s="152"/>
      <c r="BE72" s="152"/>
      <c r="BF72" s="152"/>
      <c r="BG72" s="153"/>
      <c r="BH72" s="151"/>
      <c r="BI72" s="152"/>
      <c r="BJ72" s="152"/>
      <c r="BK72" s="152"/>
      <c r="BL72" s="152"/>
      <c r="BM72" s="152"/>
      <c r="BN72" s="152"/>
      <c r="BO72" s="153"/>
      <c r="BP72" s="151"/>
      <c r="BQ72" s="152"/>
      <c r="BR72" s="152"/>
      <c r="BS72" s="152"/>
      <c r="BT72" s="152"/>
      <c r="BU72" s="152"/>
      <c r="BV72" s="152"/>
      <c r="BW72" s="153"/>
      <c r="BX72" s="151"/>
      <c r="BY72" s="152"/>
      <c r="BZ72" s="152"/>
      <c r="CA72" s="152"/>
      <c r="CB72" s="152"/>
      <c r="CC72" s="152"/>
      <c r="CD72" s="152"/>
      <c r="CE72" s="153"/>
      <c r="CF72" s="151"/>
      <c r="CG72" s="152"/>
      <c r="CH72" s="152"/>
      <c r="CI72" s="152"/>
      <c r="CJ72" s="152"/>
      <c r="CK72" s="152"/>
      <c r="CL72" s="152"/>
      <c r="CM72" s="153"/>
      <c r="CN72" s="151"/>
      <c r="CO72" s="152"/>
      <c r="CP72" s="152"/>
      <c r="CQ72" s="152"/>
      <c r="CR72" s="152"/>
      <c r="CS72" s="152"/>
      <c r="CT72" s="152"/>
      <c r="CU72" s="172"/>
    </row>
    <row r="73" spans="1:99" s="3" customFormat="1" ht="12.75" hidden="1">
      <c r="A73" s="157" t="s">
        <v>127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9"/>
      <c r="R73" s="178"/>
      <c r="S73" s="178"/>
      <c r="T73" s="178"/>
      <c r="U73" s="179"/>
      <c r="V73" s="192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169"/>
      <c r="AJ73" s="170"/>
      <c r="AK73" s="170"/>
      <c r="AL73" s="170"/>
      <c r="AM73" s="170"/>
      <c r="AN73" s="170"/>
      <c r="AO73" s="170"/>
      <c r="AP73" s="170"/>
      <c r="AQ73" s="171"/>
      <c r="AR73" s="169"/>
      <c r="AS73" s="170"/>
      <c r="AT73" s="170"/>
      <c r="AU73" s="170"/>
      <c r="AV73" s="170"/>
      <c r="AW73" s="170"/>
      <c r="AX73" s="170"/>
      <c r="AY73" s="171"/>
      <c r="AZ73" s="169"/>
      <c r="BA73" s="170"/>
      <c r="BB73" s="170"/>
      <c r="BC73" s="170"/>
      <c r="BD73" s="170"/>
      <c r="BE73" s="170"/>
      <c r="BF73" s="170"/>
      <c r="BG73" s="171"/>
      <c r="BH73" s="169"/>
      <c r="BI73" s="170"/>
      <c r="BJ73" s="170"/>
      <c r="BK73" s="170"/>
      <c r="BL73" s="170"/>
      <c r="BM73" s="170"/>
      <c r="BN73" s="170"/>
      <c r="BO73" s="171"/>
      <c r="BP73" s="169"/>
      <c r="BQ73" s="170"/>
      <c r="BR73" s="170"/>
      <c r="BS73" s="170"/>
      <c r="BT73" s="170"/>
      <c r="BU73" s="170"/>
      <c r="BV73" s="170"/>
      <c r="BW73" s="171"/>
      <c r="BX73" s="169"/>
      <c r="BY73" s="170"/>
      <c r="BZ73" s="170"/>
      <c r="CA73" s="170"/>
      <c r="CB73" s="170"/>
      <c r="CC73" s="170"/>
      <c r="CD73" s="170"/>
      <c r="CE73" s="171"/>
      <c r="CF73" s="169"/>
      <c r="CG73" s="170"/>
      <c r="CH73" s="170"/>
      <c r="CI73" s="170"/>
      <c r="CJ73" s="170"/>
      <c r="CK73" s="170"/>
      <c r="CL73" s="170"/>
      <c r="CM73" s="171"/>
      <c r="CN73" s="169"/>
      <c r="CO73" s="170"/>
      <c r="CP73" s="170"/>
      <c r="CQ73" s="170"/>
      <c r="CR73" s="170"/>
      <c r="CS73" s="170"/>
      <c r="CT73" s="170"/>
      <c r="CU73" s="173"/>
    </row>
    <row r="74" spans="1:99" s="3" customFormat="1" ht="12.75" hidden="1">
      <c r="A74" s="181" t="s">
        <v>128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3"/>
      <c r="R74" s="184" t="s">
        <v>129</v>
      </c>
      <c r="S74" s="184"/>
      <c r="T74" s="184"/>
      <c r="U74" s="185"/>
      <c r="V74" s="186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8"/>
      <c r="AI74" s="174"/>
      <c r="AJ74" s="175"/>
      <c r="AK74" s="175"/>
      <c r="AL74" s="175"/>
      <c r="AM74" s="175"/>
      <c r="AN74" s="175"/>
      <c r="AO74" s="175"/>
      <c r="AP74" s="175"/>
      <c r="AQ74" s="176"/>
      <c r="AR74" s="174"/>
      <c r="AS74" s="175"/>
      <c r="AT74" s="175"/>
      <c r="AU74" s="175"/>
      <c r="AV74" s="175"/>
      <c r="AW74" s="175"/>
      <c r="AX74" s="175"/>
      <c r="AY74" s="176"/>
      <c r="AZ74" s="174"/>
      <c r="BA74" s="175"/>
      <c r="BB74" s="175"/>
      <c r="BC74" s="175"/>
      <c r="BD74" s="175"/>
      <c r="BE74" s="175"/>
      <c r="BF74" s="175"/>
      <c r="BG74" s="176"/>
      <c r="BH74" s="174"/>
      <c r="BI74" s="175"/>
      <c r="BJ74" s="175"/>
      <c r="BK74" s="175"/>
      <c r="BL74" s="175"/>
      <c r="BM74" s="175"/>
      <c r="BN74" s="175"/>
      <c r="BO74" s="176"/>
      <c r="BP74" s="174"/>
      <c r="BQ74" s="175"/>
      <c r="BR74" s="175"/>
      <c r="BS74" s="175"/>
      <c r="BT74" s="175"/>
      <c r="BU74" s="175"/>
      <c r="BV74" s="175"/>
      <c r="BW74" s="176"/>
      <c r="BX74" s="174"/>
      <c r="BY74" s="175"/>
      <c r="BZ74" s="175"/>
      <c r="CA74" s="175"/>
      <c r="CB74" s="175"/>
      <c r="CC74" s="175"/>
      <c r="CD74" s="175"/>
      <c r="CE74" s="176"/>
      <c r="CF74" s="174"/>
      <c r="CG74" s="175"/>
      <c r="CH74" s="175"/>
      <c r="CI74" s="175"/>
      <c r="CJ74" s="175"/>
      <c r="CK74" s="175"/>
      <c r="CL74" s="175"/>
      <c r="CM74" s="176"/>
      <c r="CN74" s="174"/>
      <c r="CO74" s="175"/>
      <c r="CP74" s="175"/>
      <c r="CQ74" s="175"/>
      <c r="CR74" s="175"/>
      <c r="CS74" s="175"/>
      <c r="CT74" s="175"/>
      <c r="CU74" s="177"/>
    </row>
    <row r="75" spans="1:99" s="3" customFormat="1" ht="12.75" hidden="1">
      <c r="A75" s="160" t="s">
        <v>130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2"/>
      <c r="R75" s="163" t="s">
        <v>131</v>
      </c>
      <c r="S75" s="163"/>
      <c r="T75" s="163"/>
      <c r="U75" s="164"/>
      <c r="V75" s="189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1"/>
      <c r="AI75" s="151">
        <f>SUM(AR75:CM76)</f>
        <v>0</v>
      </c>
      <c r="AJ75" s="152"/>
      <c r="AK75" s="152"/>
      <c r="AL75" s="152"/>
      <c r="AM75" s="152"/>
      <c r="AN75" s="152"/>
      <c r="AO75" s="152"/>
      <c r="AP75" s="152"/>
      <c r="AQ75" s="153"/>
      <c r="AR75" s="151">
        <f>AR77+AR79</f>
        <v>0</v>
      </c>
      <c r="AS75" s="152"/>
      <c r="AT75" s="152"/>
      <c r="AU75" s="152"/>
      <c r="AV75" s="152"/>
      <c r="AW75" s="152"/>
      <c r="AX75" s="152"/>
      <c r="AY75" s="153"/>
      <c r="AZ75" s="151">
        <f>AZ77+AZ79</f>
        <v>0</v>
      </c>
      <c r="BA75" s="152"/>
      <c r="BB75" s="152"/>
      <c r="BC75" s="152"/>
      <c r="BD75" s="152"/>
      <c r="BE75" s="152"/>
      <c r="BF75" s="152"/>
      <c r="BG75" s="153"/>
      <c r="BH75" s="151">
        <f>BH77+BH79</f>
        <v>0</v>
      </c>
      <c r="BI75" s="152"/>
      <c r="BJ75" s="152"/>
      <c r="BK75" s="152"/>
      <c r="BL75" s="152"/>
      <c r="BM75" s="152"/>
      <c r="BN75" s="152"/>
      <c r="BO75" s="153"/>
      <c r="BP75" s="151">
        <f>BP77+BP79</f>
        <v>0</v>
      </c>
      <c r="BQ75" s="152"/>
      <c r="BR75" s="152"/>
      <c r="BS75" s="152"/>
      <c r="BT75" s="152"/>
      <c r="BU75" s="152"/>
      <c r="BV75" s="152"/>
      <c r="BW75" s="153"/>
      <c r="BX75" s="151">
        <f>BX77+BX79</f>
        <v>0</v>
      </c>
      <c r="BY75" s="152"/>
      <c r="BZ75" s="152"/>
      <c r="CA75" s="152"/>
      <c r="CB75" s="152"/>
      <c r="CC75" s="152"/>
      <c r="CD75" s="152"/>
      <c r="CE75" s="153"/>
      <c r="CF75" s="151">
        <f>CF77+CF79</f>
        <v>0</v>
      </c>
      <c r="CG75" s="152"/>
      <c r="CH75" s="152"/>
      <c r="CI75" s="152"/>
      <c r="CJ75" s="152"/>
      <c r="CK75" s="152"/>
      <c r="CL75" s="152"/>
      <c r="CM75" s="153"/>
      <c r="CN75" s="151">
        <f>CN77+CN79</f>
        <v>0</v>
      </c>
      <c r="CO75" s="152"/>
      <c r="CP75" s="152"/>
      <c r="CQ75" s="152"/>
      <c r="CR75" s="152"/>
      <c r="CS75" s="152"/>
      <c r="CT75" s="152"/>
      <c r="CU75" s="153"/>
    </row>
    <row r="76" spans="1:99" s="3" customFormat="1" ht="12.75" hidden="1">
      <c r="A76" s="157" t="s">
        <v>132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9"/>
      <c r="R76" s="178"/>
      <c r="S76" s="178"/>
      <c r="T76" s="178"/>
      <c r="U76" s="179"/>
      <c r="V76" s="192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4"/>
      <c r="AI76" s="169"/>
      <c r="AJ76" s="170"/>
      <c r="AK76" s="170"/>
      <c r="AL76" s="170"/>
      <c r="AM76" s="170"/>
      <c r="AN76" s="170"/>
      <c r="AO76" s="170"/>
      <c r="AP76" s="170"/>
      <c r="AQ76" s="171"/>
      <c r="AR76" s="169"/>
      <c r="AS76" s="170"/>
      <c r="AT76" s="170"/>
      <c r="AU76" s="170"/>
      <c r="AV76" s="170"/>
      <c r="AW76" s="170"/>
      <c r="AX76" s="170"/>
      <c r="AY76" s="171"/>
      <c r="AZ76" s="169"/>
      <c r="BA76" s="170"/>
      <c r="BB76" s="170"/>
      <c r="BC76" s="170"/>
      <c r="BD76" s="170"/>
      <c r="BE76" s="170"/>
      <c r="BF76" s="170"/>
      <c r="BG76" s="171"/>
      <c r="BH76" s="169"/>
      <c r="BI76" s="170"/>
      <c r="BJ76" s="170"/>
      <c r="BK76" s="170"/>
      <c r="BL76" s="170"/>
      <c r="BM76" s="170"/>
      <c r="BN76" s="170"/>
      <c r="BO76" s="171"/>
      <c r="BP76" s="169"/>
      <c r="BQ76" s="170"/>
      <c r="BR76" s="170"/>
      <c r="BS76" s="170"/>
      <c r="BT76" s="170"/>
      <c r="BU76" s="170"/>
      <c r="BV76" s="170"/>
      <c r="BW76" s="171"/>
      <c r="BX76" s="169"/>
      <c r="BY76" s="170"/>
      <c r="BZ76" s="170"/>
      <c r="CA76" s="170"/>
      <c r="CB76" s="170"/>
      <c r="CC76" s="170"/>
      <c r="CD76" s="170"/>
      <c r="CE76" s="171"/>
      <c r="CF76" s="169"/>
      <c r="CG76" s="170"/>
      <c r="CH76" s="170"/>
      <c r="CI76" s="170"/>
      <c r="CJ76" s="170"/>
      <c r="CK76" s="170"/>
      <c r="CL76" s="170"/>
      <c r="CM76" s="171"/>
      <c r="CN76" s="169"/>
      <c r="CO76" s="170"/>
      <c r="CP76" s="170"/>
      <c r="CQ76" s="170"/>
      <c r="CR76" s="170"/>
      <c r="CS76" s="170"/>
      <c r="CT76" s="170"/>
      <c r="CU76" s="171"/>
    </row>
    <row r="77" spans="1:99" s="3" customFormat="1" ht="12.75" hidden="1">
      <c r="A77" s="160" t="s">
        <v>133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2"/>
      <c r="R77" s="163" t="s">
        <v>134</v>
      </c>
      <c r="S77" s="163"/>
      <c r="T77" s="163"/>
      <c r="U77" s="164"/>
      <c r="V77" s="189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151"/>
      <c r="AJ77" s="152"/>
      <c r="AK77" s="152"/>
      <c r="AL77" s="152"/>
      <c r="AM77" s="152"/>
      <c r="AN77" s="152"/>
      <c r="AO77" s="152"/>
      <c r="AP77" s="152"/>
      <c r="AQ77" s="153"/>
      <c r="AR77" s="151"/>
      <c r="AS77" s="152"/>
      <c r="AT77" s="152"/>
      <c r="AU77" s="152"/>
      <c r="AV77" s="152"/>
      <c r="AW77" s="152"/>
      <c r="AX77" s="152"/>
      <c r="AY77" s="153"/>
      <c r="AZ77" s="151"/>
      <c r="BA77" s="152"/>
      <c r="BB77" s="152"/>
      <c r="BC77" s="152"/>
      <c r="BD77" s="152"/>
      <c r="BE77" s="152"/>
      <c r="BF77" s="152"/>
      <c r="BG77" s="153"/>
      <c r="BH77" s="151"/>
      <c r="BI77" s="152"/>
      <c r="BJ77" s="152"/>
      <c r="BK77" s="152"/>
      <c r="BL77" s="152"/>
      <c r="BM77" s="152"/>
      <c r="BN77" s="152"/>
      <c r="BO77" s="153"/>
      <c r="BP77" s="151"/>
      <c r="BQ77" s="152"/>
      <c r="BR77" s="152"/>
      <c r="BS77" s="152"/>
      <c r="BT77" s="152"/>
      <c r="BU77" s="152"/>
      <c r="BV77" s="152"/>
      <c r="BW77" s="153"/>
      <c r="BX77" s="151"/>
      <c r="BY77" s="152"/>
      <c r="BZ77" s="152"/>
      <c r="CA77" s="152"/>
      <c r="CB77" s="152"/>
      <c r="CC77" s="152"/>
      <c r="CD77" s="152"/>
      <c r="CE77" s="153"/>
      <c r="CF77" s="151"/>
      <c r="CG77" s="152"/>
      <c r="CH77" s="152"/>
      <c r="CI77" s="152"/>
      <c r="CJ77" s="152"/>
      <c r="CK77" s="152"/>
      <c r="CL77" s="152"/>
      <c r="CM77" s="153"/>
      <c r="CN77" s="151"/>
      <c r="CO77" s="152"/>
      <c r="CP77" s="152"/>
      <c r="CQ77" s="152"/>
      <c r="CR77" s="152"/>
      <c r="CS77" s="152"/>
      <c r="CT77" s="152"/>
      <c r="CU77" s="172"/>
    </row>
    <row r="78" spans="1:99" s="3" customFormat="1" ht="12.75" hidden="1">
      <c r="A78" s="157" t="s">
        <v>135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9"/>
      <c r="R78" s="178"/>
      <c r="S78" s="178"/>
      <c r="T78" s="178"/>
      <c r="U78" s="179"/>
      <c r="V78" s="192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4"/>
      <c r="AI78" s="169"/>
      <c r="AJ78" s="170"/>
      <c r="AK78" s="170"/>
      <c r="AL78" s="170"/>
      <c r="AM78" s="170"/>
      <c r="AN78" s="170"/>
      <c r="AO78" s="170"/>
      <c r="AP78" s="170"/>
      <c r="AQ78" s="171"/>
      <c r="AR78" s="169"/>
      <c r="AS78" s="170"/>
      <c r="AT78" s="170"/>
      <c r="AU78" s="170"/>
      <c r="AV78" s="170"/>
      <c r="AW78" s="170"/>
      <c r="AX78" s="170"/>
      <c r="AY78" s="171"/>
      <c r="AZ78" s="169"/>
      <c r="BA78" s="170"/>
      <c r="BB78" s="170"/>
      <c r="BC78" s="170"/>
      <c r="BD78" s="170"/>
      <c r="BE78" s="170"/>
      <c r="BF78" s="170"/>
      <c r="BG78" s="171"/>
      <c r="BH78" s="169"/>
      <c r="BI78" s="170"/>
      <c r="BJ78" s="170"/>
      <c r="BK78" s="170"/>
      <c r="BL78" s="170"/>
      <c r="BM78" s="170"/>
      <c r="BN78" s="170"/>
      <c r="BO78" s="171"/>
      <c r="BP78" s="169"/>
      <c r="BQ78" s="170"/>
      <c r="BR78" s="170"/>
      <c r="BS78" s="170"/>
      <c r="BT78" s="170"/>
      <c r="BU78" s="170"/>
      <c r="BV78" s="170"/>
      <c r="BW78" s="171"/>
      <c r="BX78" s="169"/>
      <c r="BY78" s="170"/>
      <c r="BZ78" s="170"/>
      <c r="CA78" s="170"/>
      <c r="CB78" s="170"/>
      <c r="CC78" s="170"/>
      <c r="CD78" s="170"/>
      <c r="CE78" s="171"/>
      <c r="CF78" s="169"/>
      <c r="CG78" s="170"/>
      <c r="CH78" s="170"/>
      <c r="CI78" s="170"/>
      <c r="CJ78" s="170"/>
      <c r="CK78" s="170"/>
      <c r="CL78" s="170"/>
      <c r="CM78" s="171"/>
      <c r="CN78" s="169"/>
      <c r="CO78" s="170"/>
      <c r="CP78" s="170"/>
      <c r="CQ78" s="170"/>
      <c r="CR78" s="170"/>
      <c r="CS78" s="170"/>
      <c r="CT78" s="170"/>
      <c r="CU78" s="173"/>
    </row>
    <row r="79" spans="1:99" s="3" customFormat="1" ht="12.75" hidden="1">
      <c r="A79" s="181" t="s">
        <v>136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3"/>
      <c r="R79" s="184" t="s">
        <v>137</v>
      </c>
      <c r="S79" s="184"/>
      <c r="T79" s="184"/>
      <c r="U79" s="185"/>
      <c r="V79" s="186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8"/>
      <c r="AI79" s="174"/>
      <c r="AJ79" s="175"/>
      <c r="AK79" s="175"/>
      <c r="AL79" s="175"/>
      <c r="AM79" s="175"/>
      <c r="AN79" s="175"/>
      <c r="AO79" s="175"/>
      <c r="AP79" s="175"/>
      <c r="AQ79" s="176"/>
      <c r="AR79" s="174"/>
      <c r="AS79" s="175"/>
      <c r="AT79" s="175"/>
      <c r="AU79" s="175"/>
      <c r="AV79" s="175"/>
      <c r="AW79" s="175"/>
      <c r="AX79" s="175"/>
      <c r="AY79" s="176"/>
      <c r="AZ79" s="174"/>
      <c r="BA79" s="175"/>
      <c r="BB79" s="175"/>
      <c r="BC79" s="175"/>
      <c r="BD79" s="175"/>
      <c r="BE79" s="175"/>
      <c r="BF79" s="175"/>
      <c r="BG79" s="176"/>
      <c r="BH79" s="174"/>
      <c r="BI79" s="175"/>
      <c r="BJ79" s="175"/>
      <c r="BK79" s="175"/>
      <c r="BL79" s="175"/>
      <c r="BM79" s="175"/>
      <c r="BN79" s="175"/>
      <c r="BO79" s="176"/>
      <c r="BP79" s="174"/>
      <c r="BQ79" s="175"/>
      <c r="BR79" s="175"/>
      <c r="BS79" s="175"/>
      <c r="BT79" s="175"/>
      <c r="BU79" s="175"/>
      <c r="BV79" s="175"/>
      <c r="BW79" s="176"/>
      <c r="BX79" s="174"/>
      <c r="BY79" s="175"/>
      <c r="BZ79" s="175"/>
      <c r="CA79" s="175"/>
      <c r="CB79" s="175"/>
      <c r="CC79" s="175"/>
      <c r="CD79" s="175"/>
      <c r="CE79" s="176"/>
      <c r="CF79" s="174"/>
      <c r="CG79" s="175"/>
      <c r="CH79" s="175"/>
      <c r="CI79" s="175"/>
      <c r="CJ79" s="175"/>
      <c r="CK79" s="175"/>
      <c r="CL79" s="175"/>
      <c r="CM79" s="176"/>
      <c r="CN79" s="174"/>
      <c r="CO79" s="175"/>
      <c r="CP79" s="175"/>
      <c r="CQ79" s="175"/>
      <c r="CR79" s="175"/>
      <c r="CS79" s="175"/>
      <c r="CT79" s="175"/>
      <c r="CU79" s="177"/>
    </row>
    <row r="80" spans="1:99" s="3" customFormat="1" ht="12.75">
      <c r="A80" s="160" t="s">
        <v>138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2"/>
      <c r="R80" s="163" t="s">
        <v>139</v>
      </c>
      <c r="S80" s="163"/>
      <c r="T80" s="163"/>
      <c r="U80" s="164"/>
      <c r="V80" s="167" t="s">
        <v>38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4"/>
      <c r="AI80" s="151">
        <v>0</v>
      </c>
      <c r="AJ80" s="152"/>
      <c r="AK80" s="152"/>
      <c r="AL80" s="152"/>
      <c r="AM80" s="152"/>
      <c r="AN80" s="152"/>
      <c r="AO80" s="152"/>
      <c r="AP80" s="152"/>
      <c r="AQ80" s="153"/>
      <c r="AR80" s="151">
        <v>0</v>
      </c>
      <c r="AS80" s="152"/>
      <c r="AT80" s="152"/>
      <c r="AU80" s="152"/>
      <c r="AV80" s="152"/>
      <c r="AW80" s="152"/>
      <c r="AX80" s="152"/>
      <c r="AY80" s="153"/>
      <c r="AZ80" s="151"/>
      <c r="BA80" s="152"/>
      <c r="BB80" s="152"/>
      <c r="BC80" s="152"/>
      <c r="BD80" s="152"/>
      <c r="BE80" s="152"/>
      <c r="BF80" s="152"/>
      <c r="BG80" s="153"/>
      <c r="BH80" s="151">
        <v>0</v>
      </c>
      <c r="BI80" s="152"/>
      <c r="BJ80" s="152"/>
      <c r="BK80" s="152"/>
      <c r="BL80" s="152"/>
      <c r="BM80" s="152"/>
      <c r="BN80" s="152"/>
      <c r="BO80" s="153"/>
      <c r="BP80" s="151"/>
      <c r="BQ80" s="152"/>
      <c r="BR80" s="152"/>
      <c r="BS80" s="152"/>
      <c r="BT80" s="152"/>
      <c r="BU80" s="152"/>
      <c r="BV80" s="152"/>
      <c r="BW80" s="153"/>
      <c r="BX80" s="151"/>
      <c r="BY80" s="152"/>
      <c r="BZ80" s="152"/>
      <c r="CA80" s="152"/>
      <c r="CB80" s="152"/>
      <c r="CC80" s="152"/>
      <c r="CD80" s="152"/>
      <c r="CE80" s="153"/>
      <c r="CF80" s="151">
        <v>0</v>
      </c>
      <c r="CG80" s="152"/>
      <c r="CH80" s="152"/>
      <c r="CI80" s="152"/>
      <c r="CJ80" s="152"/>
      <c r="CK80" s="152"/>
      <c r="CL80" s="152"/>
      <c r="CM80" s="153"/>
      <c r="CN80" s="151">
        <v>0</v>
      </c>
      <c r="CO80" s="152"/>
      <c r="CP80" s="152"/>
      <c r="CQ80" s="152"/>
      <c r="CR80" s="152"/>
      <c r="CS80" s="152"/>
      <c r="CT80" s="152"/>
      <c r="CU80" s="172"/>
    </row>
    <row r="81" spans="1:99" s="3" customFormat="1" ht="12.75">
      <c r="A81" s="157" t="s">
        <v>140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9"/>
      <c r="R81" s="178"/>
      <c r="S81" s="178"/>
      <c r="T81" s="178"/>
      <c r="U81" s="179"/>
      <c r="V81" s="180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9"/>
      <c r="AI81" s="169"/>
      <c r="AJ81" s="170"/>
      <c r="AK81" s="170"/>
      <c r="AL81" s="170"/>
      <c r="AM81" s="170"/>
      <c r="AN81" s="170"/>
      <c r="AO81" s="170"/>
      <c r="AP81" s="170"/>
      <c r="AQ81" s="171"/>
      <c r="AR81" s="169"/>
      <c r="AS81" s="170"/>
      <c r="AT81" s="170"/>
      <c r="AU81" s="170"/>
      <c r="AV81" s="170"/>
      <c r="AW81" s="170"/>
      <c r="AX81" s="170"/>
      <c r="AY81" s="171"/>
      <c r="AZ81" s="169"/>
      <c r="BA81" s="170"/>
      <c r="BB81" s="170"/>
      <c r="BC81" s="170"/>
      <c r="BD81" s="170"/>
      <c r="BE81" s="170"/>
      <c r="BF81" s="170"/>
      <c r="BG81" s="171"/>
      <c r="BH81" s="169"/>
      <c r="BI81" s="170"/>
      <c r="BJ81" s="170"/>
      <c r="BK81" s="170"/>
      <c r="BL81" s="170"/>
      <c r="BM81" s="170"/>
      <c r="BN81" s="170"/>
      <c r="BO81" s="171"/>
      <c r="BP81" s="169"/>
      <c r="BQ81" s="170"/>
      <c r="BR81" s="170"/>
      <c r="BS81" s="170"/>
      <c r="BT81" s="170"/>
      <c r="BU81" s="170"/>
      <c r="BV81" s="170"/>
      <c r="BW81" s="171"/>
      <c r="BX81" s="169"/>
      <c r="BY81" s="170"/>
      <c r="BZ81" s="170"/>
      <c r="CA81" s="170"/>
      <c r="CB81" s="170"/>
      <c r="CC81" s="170"/>
      <c r="CD81" s="170"/>
      <c r="CE81" s="171"/>
      <c r="CF81" s="169"/>
      <c r="CG81" s="170"/>
      <c r="CH81" s="170"/>
      <c r="CI81" s="170"/>
      <c r="CJ81" s="170"/>
      <c r="CK81" s="170"/>
      <c r="CL81" s="170"/>
      <c r="CM81" s="171"/>
      <c r="CN81" s="169"/>
      <c r="CO81" s="170"/>
      <c r="CP81" s="170"/>
      <c r="CQ81" s="170"/>
      <c r="CR81" s="170"/>
      <c r="CS81" s="170"/>
      <c r="CT81" s="170"/>
      <c r="CU81" s="173"/>
    </row>
    <row r="82" spans="1:99" s="3" customFormat="1" ht="12.75">
      <c r="A82" s="160" t="s">
        <v>141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2"/>
      <c r="R82" s="163" t="s">
        <v>142</v>
      </c>
      <c r="S82" s="163"/>
      <c r="T82" s="163"/>
      <c r="U82" s="164"/>
      <c r="V82" s="167" t="s">
        <v>38</v>
      </c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4"/>
      <c r="AI82" s="151">
        <f>AR82+BH82+CF82</f>
        <v>0</v>
      </c>
      <c r="AJ82" s="152"/>
      <c r="AK82" s="152"/>
      <c r="AL82" s="152"/>
      <c r="AM82" s="152"/>
      <c r="AN82" s="152"/>
      <c r="AO82" s="152"/>
      <c r="AP82" s="152"/>
      <c r="AQ82" s="153"/>
      <c r="AR82" s="151">
        <f>(AR80+AR11)-AR43</f>
        <v>0</v>
      </c>
      <c r="AS82" s="152"/>
      <c r="AT82" s="152"/>
      <c r="AU82" s="152"/>
      <c r="AV82" s="152"/>
      <c r="AW82" s="152"/>
      <c r="AX82" s="152"/>
      <c r="AY82" s="153"/>
      <c r="AZ82" s="151">
        <f>(AZ80+AZ11)-AZ43</f>
        <v>0</v>
      </c>
      <c r="BA82" s="152"/>
      <c r="BB82" s="152"/>
      <c r="BC82" s="152"/>
      <c r="BD82" s="152"/>
      <c r="BE82" s="152"/>
      <c r="BF82" s="152"/>
      <c r="BG82" s="153"/>
      <c r="BH82" s="151">
        <f>(BH80+BH11)-BH43</f>
        <v>0</v>
      </c>
      <c r="BI82" s="152"/>
      <c r="BJ82" s="152"/>
      <c r="BK82" s="152"/>
      <c r="BL82" s="152"/>
      <c r="BM82" s="152"/>
      <c r="BN82" s="152"/>
      <c r="BO82" s="153"/>
      <c r="BP82" s="151">
        <f>(BP80+BP11)-BP43</f>
        <v>0</v>
      </c>
      <c r="BQ82" s="152"/>
      <c r="BR82" s="152"/>
      <c r="BS82" s="152"/>
      <c r="BT82" s="152"/>
      <c r="BU82" s="152"/>
      <c r="BV82" s="152"/>
      <c r="BW82" s="153"/>
      <c r="BX82" s="151">
        <f>(BX80+BX11)-BX43</f>
        <v>0</v>
      </c>
      <c r="BY82" s="152"/>
      <c r="BZ82" s="152"/>
      <c r="CA82" s="152"/>
      <c r="CB82" s="152"/>
      <c r="CC82" s="152"/>
      <c r="CD82" s="152"/>
      <c r="CE82" s="153"/>
      <c r="CF82" s="151">
        <f>(CF80+CF11)-CF43</f>
        <v>0</v>
      </c>
      <c r="CG82" s="152"/>
      <c r="CH82" s="152"/>
      <c r="CI82" s="152"/>
      <c r="CJ82" s="152"/>
      <c r="CK82" s="152"/>
      <c r="CL82" s="152"/>
      <c r="CM82" s="153"/>
      <c r="CN82" s="151">
        <v>0</v>
      </c>
      <c r="CO82" s="152"/>
      <c r="CP82" s="152"/>
      <c r="CQ82" s="152"/>
      <c r="CR82" s="152"/>
      <c r="CS82" s="152"/>
      <c r="CT82" s="152"/>
      <c r="CU82" s="172"/>
    </row>
    <row r="83" spans="1:99" s="3" customFormat="1" ht="13.5" thickBot="1">
      <c r="A83" s="157" t="s">
        <v>140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R83" s="165"/>
      <c r="S83" s="165"/>
      <c r="T83" s="165"/>
      <c r="U83" s="166"/>
      <c r="V83" s="168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6"/>
      <c r="AI83" s="154"/>
      <c r="AJ83" s="155"/>
      <c r="AK83" s="155"/>
      <c r="AL83" s="155"/>
      <c r="AM83" s="155"/>
      <c r="AN83" s="155"/>
      <c r="AO83" s="155"/>
      <c r="AP83" s="155"/>
      <c r="AQ83" s="156"/>
      <c r="AR83" s="154"/>
      <c r="AS83" s="155"/>
      <c r="AT83" s="155"/>
      <c r="AU83" s="155"/>
      <c r="AV83" s="155"/>
      <c r="AW83" s="155"/>
      <c r="AX83" s="155"/>
      <c r="AY83" s="156"/>
      <c r="AZ83" s="154"/>
      <c r="BA83" s="155"/>
      <c r="BB83" s="155"/>
      <c r="BC83" s="155"/>
      <c r="BD83" s="155"/>
      <c r="BE83" s="155"/>
      <c r="BF83" s="155"/>
      <c r="BG83" s="156"/>
      <c r="BH83" s="154"/>
      <c r="BI83" s="155"/>
      <c r="BJ83" s="155"/>
      <c r="BK83" s="155"/>
      <c r="BL83" s="155"/>
      <c r="BM83" s="155"/>
      <c r="BN83" s="155"/>
      <c r="BO83" s="156"/>
      <c r="BP83" s="154"/>
      <c r="BQ83" s="155"/>
      <c r="BR83" s="155"/>
      <c r="BS83" s="155"/>
      <c r="BT83" s="155"/>
      <c r="BU83" s="155"/>
      <c r="BV83" s="155"/>
      <c r="BW83" s="156"/>
      <c r="BX83" s="154"/>
      <c r="BY83" s="155"/>
      <c r="BZ83" s="155"/>
      <c r="CA83" s="155"/>
      <c r="CB83" s="155"/>
      <c r="CC83" s="155"/>
      <c r="CD83" s="155"/>
      <c r="CE83" s="156"/>
      <c r="CF83" s="154"/>
      <c r="CG83" s="155"/>
      <c r="CH83" s="155"/>
      <c r="CI83" s="155"/>
      <c r="CJ83" s="155"/>
      <c r="CK83" s="155"/>
      <c r="CL83" s="155"/>
      <c r="CM83" s="156"/>
      <c r="CN83" s="154"/>
      <c r="CO83" s="155"/>
      <c r="CP83" s="155"/>
      <c r="CQ83" s="155"/>
      <c r="CR83" s="155"/>
      <c r="CS83" s="155"/>
      <c r="CT83" s="155"/>
      <c r="CU83" s="313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</sheetData>
  <sheetProtection/>
  <mergeCells count="583">
    <mergeCell ref="A81:Q81"/>
    <mergeCell ref="CF80:CM81"/>
    <mergeCell ref="CN80:CU81"/>
    <mergeCell ref="A82:Q82"/>
    <mergeCell ref="R82:U83"/>
    <mergeCell ref="V82:AH83"/>
    <mergeCell ref="AI82:AQ83"/>
    <mergeCell ref="AR82:AY83"/>
    <mergeCell ref="A83:Q83"/>
    <mergeCell ref="AZ82:BG83"/>
    <mergeCell ref="BP80:BW81"/>
    <mergeCell ref="BH79:BO79"/>
    <mergeCell ref="BP79:BW79"/>
    <mergeCell ref="BX79:CE79"/>
    <mergeCell ref="BX80:CE81"/>
    <mergeCell ref="BH82:BO83"/>
    <mergeCell ref="BP82:BW83"/>
    <mergeCell ref="BX82:CE83"/>
    <mergeCell ref="AR77:AY78"/>
    <mergeCell ref="CF79:CM79"/>
    <mergeCell ref="CN79:CU79"/>
    <mergeCell ref="A80:Q80"/>
    <mergeCell ref="A79:Q79"/>
    <mergeCell ref="R79:U79"/>
    <mergeCell ref="V79:AH79"/>
    <mergeCell ref="AI79:AQ79"/>
    <mergeCell ref="AR79:AY79"/>
    <mergeCell ref="AZ79:BG79"/>
    <mergeCell ref="A74:Q74"/>
    <mergeCell ref="A77:Q77"/>
    <mergeCell ref="AZ77:BG78"/>
    <mergeCell ref="BH77:BO78"/>
    <mergeCell ref="BP77:BW78"/>
    <mergeCell ref="BX77:CE78"/>
    <mergeCell ref="A78:Q78"/>
    <mergeCell ref="R77:U78"/>
    <mergeCell ref="V77:AH78"/>
    <mergeCell ref="AI77:AQ78"/>
    <mergeCell ref="A75:Q75"/>
    <mergeCell ref="CF75:CM76"/>
    <mergeCell ref="CN75:CU76"/>
    <mergeCell ref="A76:Q76"/>
    <mergeCell ref="BP75:BW76"/>
    <mergeCell ref="BX75:CE76"/>
    <mergeCell ref="R74:U74"/>
    <mergeCell ref="V74:AH74"/>
    <mergeCell ref="AI74:AQ74"/>
    <mergeCell ref="AR74:AY74"/>
    <mergeCell ref="AZ74:BG74"/>
    <mergeCell ref="BX70:CE71"/>
    <mergeCell ref="BH70:BO71"/>
    <mergeCell ref="BP70:BW71"/>
    <mergeCell ref="BH72:BO73"/>
    <mergeCell ref="BH74:BO74"/>
    <mergeCell ref="CF70:CM71"/>
    <mergeCell ref="CN70:CU71"/>
    <mergeCell ref="A72:Q72"/>
    <mergeCell ref="R72:U73"/>
    <mergeCell ref="V72:AH73"/>
    <mergeCell ref="AI72:AQ73"/>
    <mergeCell ref="AR72:AY73"/>
    <mergeCell ref="A73:Q73"/>
    <mergeCell ref="AZ72:BG73"/>
    <mergeCell ref="AZ70:BG71"/>
    <mergeCell ref="A70:Q70"/>
    <mergeCell ref="A71:Q71"/>
    <mergeCell ref="R70:U71"/>
    <mergeCell ref="V70:AH71"/>
    <mergeCell ref="AI70:AQ71"/>
    <mergeCell ref="AR70:AY71"/>
    <mergeCell ref="BX68:CE68"/>
    <mergeCell ref="CF68:CM68"/>
    <mergeCell ref="CN68:CU68"/>
    <mergeCell ref="A69:Q69"/>
    <mergeCell ref="CN69:CU69"/>
    <mergeCell ref="A68:Q68"/>
    <mergeCell ref="R68:U68"/>
    <mergeCell ref="V68:AH68"/>
    <mergeCell ref="AI68:AQ68"/>
    <mergeCell ref="AR68:AY68"/>
    <mergeCell ref="AZ68:BG68"/>
    <mergeCell ref="AZ67:BG67"/>
    <mergeCell ref="BH67:BO67"/>
    <mergeCell ref="BP67:BW67"/>
    <mergeCell ref="BH68:BO68"/>
    <mergeCell ref="BP68:BW68"/>
    <mergeCell ref="BX67:CE67"/>
    <mergeCell ref="CF67:CM67"/>
    <mergeCell ref="CN67:CU67"/>
    <mergeCell ref="BH66:BO66"/>
    <mergeCell ref="BP66:BW66"/>
    <mergeCell ref="BX66:CE66"/>
    <mergeCell ref="CF66:CM66"/>
    <mergeCell ref="CN66:CU66"/>
    <mergeCell ref="A67:Q67"/>
    <mergeCell ref="R67:U67"/>
    <mergeCell ref="V67:AH67"/>
    <mergeCell ref="AI67:AQ67"/>
    <mergeCell ref="AR67:AY67"/>
    <mergeCell ref="A66:Q66"/>
    <mergeCell ref="R66:U66"/>
    <mergeCell ref="V66:AH66"/>
    <mergeCell ref="AI66:AQ66"/>
    <mergeCell ref="AR66:AY66"/>
    <mergeCell ref="AZ66:BG66"/>
    <mergeCell ref="CN58:CU59"/>
    <mergeCell ref="A61:Q61"/>
    <mergeCell ref="A62:Q62"/>
    <mergeCell ref="A64:Q64"/>
    <mergeCell ref="A65:Q65"/>
    <mergeCell ref="A63:Q63"/>
    <mergeCell ref="BX58:CE59"/>
    <mergeCell ref="CF58:CM59"/>
    <mergeCell ref="A60:Q60"/>
    <mergeCell ref="A59:Q59"/>
    <mergeCell ref="BX60:CE62"/>
    <mergeCell ref="CF60:CM62"/>
    <mergeCell ref="CN55:CU55"/>
    <mergeCell ref="AZ56:BG56"/>
    <mergeCell ref="A58:Q58"/>
    <mergeCell ref="A57:Q57"/>
    <mergeCell ref="R57:U57"/>
    <mergeCell ref="V57:AH57"/>
    <mergeCell ref="AI57:AQ57"/>
    <mergeCell ref="CN57:CU57"/>
    <mergeCell ref="A56:Q56"/>
    <mergeCell ref="A55:Q55"/>
    <mergeCell ref="R56:U56"/>
    <mergeCell ref="V56:AH56"/>
    <mergeCell ref="AI56:AQ56"/>
    <mergeCell ref="AR56:AY56"/>
    <mergeCell ref="BX56:CE56"/>
    <mergeCell ref="CF56:CM56"/>
    <mergeCell ref="A54:Q54"/>
    <mergeCell ref="R53:U54"/>
    <mergeCell ref="V53:AH54"/>
    <mergeCell ref="AI53:AQ54"/>
    <mergeCell ref="AR53:AY54"/>
    <mergeCell ref="AZ53:BG54"/>
    <mergeCell ref="A52:Q52"/>
    <mergeCell ref="BP52:BW52"/>
    <mergeCell ref="BX52:CE52"/>
    <mergeCell ref="CF52:CM52"/>
    <mergeCell ref="CN52:CU52"/>
    <mergeCell ref="A53:Q53"/>
    <mergeCell ref="BH53:BO54"/>
    <mergeCell ref="BP53:BW54"/>
    <mergeCell ref="BX53:CE54"/>
    <mergeCell ref="CF53:CM54"/>
    <mergeCell ref="CF49:CM49"/>
    <mergeCell ref="CN49:CU49"/>
    <mergeCell ref="A51:Q51"/>
    <mergeCell ref="R50:U51"/>
    <mergeCell ref="V50:AH51"/>
    <mergeCell ref="AI50:AQ51"/>
    <mergeCell ref="AR50:AY51"/>
    <mergeCell ref="A49:Q49"/>
    <mergeCell ref="A50:Q50"/>
    <mergeCell ref="R49:U49"/>
    <mergeCell ref="R46:U48"/>
    <mergeCell ref="V46:AH48"/>
    <mergeCell ref="BP49:BW49"/>
    <mergeCell ref="BX49:CE49"/>
    <mergeCell ref="BP44:BW45"/>
    <mergeCell ref="BX44:CE45"/>
    <mergeCell ref="AZ46:BG48"/>
    <mergeCell ref="BH46:BO48"/>
    <mergeCell ref="BP46:BW48"/>
    <mergeCell ref="BX46:CE48"/>
    <mergeCell ref="CF44:CM45"/>
    <mergeCell ref="CN44:CU45"/>
    <mergeCell ref="A45:Q45"/>
    <mergeCell ref="A46:Q46"/>
    <mergeCell ref="CF46:CM48"/>
    <mergeCell ref="CN46:CU48"/>
    <mergeCell ref="A47:Q47"/>
    <mergeCell ref="A48:Q48"/>
    <mergeCell ref="AI46:AQ48"/>
    <mergeCell ref="AR46:AY48"/>
    <mergeCell ref="CF42:CM42"/>
    <mergeCell ref="CN42:CU42"/>
    <mergeCell ref="AZ43:BG43"/>
    <mergeCell ref="BH43:BO43"/>
    <mergeCell ref="A43:Q43"/>
    <mergeCell ref="A44:Q44"/>
    <mergeCell ref="R43:U43"/>
    <mergeCell ref="V43:AH43"/>
    <mergeCell ref="AI43:AQ43"/>
    <mergeCell ref="AR43:AY43"/>
    <mergeCell ref="A41:Q41"/>
    <mergeCell ref="R40:U41"/>
    <mergeCell ref="V40:AH41"/>
    <mergeCell ref="AI40:AQ41"/>
    <mergeCell ref="AR40:AY41"/>
    <mergeCell ref="A42:Q42"/>
    <mergeCell ref="BH39:BO39"/>
    <mergeCell ref="BP39:BW39"/>
    <mergeCell ref="BX39:CE39"/>
    <mergeCell ref="CF39:CM39"/>
    <mergeCell ref="CN39:CU39"/>
    <mergeCell ref="A40:Q40"/>
    <mergeCell ref="AZ40:BG41"/>
    <mergeCell ref="BH40:BO41"/>
    <mergeCell ref="BP40:BW41"/>
    <mergeCell ref="BX40:CE41"/>
    <mergeCell ref="A39:Q39"/>
    <mergeCell ref="R39:U39"/>
    <mergeCell ref="V39:AH39"/>
    <mergeCell ref="AI39:AQ39"/>
    <mergeCell ref="AR39:AY39"/>
    <mergeCell ref="AZ39:BG39"/>
    <mergeCell ref="AZ38:BG38"/>
    <mergeCell ref="BH38:BO38"/>
    <mergeCell ref="BP38:BW38"/>
    <mergeCell ref="BX38:CE38"/>
    <mergeCell ref="CF38:CM38"/>
    <mergeCell ref="CN38:CU38"/>
    <mergeCell ref="BH37:BO37"/>
    <mergeCell ref="BP37:BW37"/>
    <mergeCell ref="BX37:CE37"/>
    <mergeCell ref="CF37:CM37"/>
    <mergeCell ref="CN37:CU37"/>
    <mergeCell ref="A38:Q38"/>
    <mergeCell ref="R38:U38"/>
    <mergeCell ref="V38:AH38"/>
    <mergeCell ref="AI38:AQ38"/>
    <mergeCell ref="AR38:AY38"/>
    <mergeCell ref="A37:Q37"/>
    <mergeCell ref="R37:U37"/>
    <mergeCell ref="V37:AH37"/>
    <mergeCell ref="AI37:AQ37"/>
    <mergeCell ref="AR37:AY37"/>
    <mergeCell ref="AZ37:BG37"/>
    <mergeCell ref="AZ36:BG36"/>
    <mergeCell ref="BH36:BO36"/>
    <mergeCell ref="BP36:BW36"/>
    <mergeCell ref="BX36:CE36"/>
    <mergeCell ref="CF36:CM36"/>
    <mergeCell ref="CN36:CU36"/>
    <mergeCell ref="BH35:BO35"/>
    <mergeCell ref="BP35:BW35"/>
    <mergeCell ref="BX35:CE35"/>
    <mergeCell ref="CF35:CM35"/>
    <mergeCell ref="CN35:CU35"/>
    <mergeCell ref="A36:Q36"/>
    <mergeCell ref="R36:U36"/>
    <mergeCell ref="V36:AH36"/>
    <mergeCell ref="AI36:AQ36"/>
    <mergeCell ref="AR36:AY36"/>
    <mergeCell ref="A35:Q35"/>
    <mergeCell ref="R35:U35"/>
    <mergeCell ref="V35:AH35"/>
    <mergeCell ref="AI35:AQ35"/>
    <mergeCell ref="AR35:AY35"/>
    <mergeCell ref="AZ35:BG35"/>
    <mergeCell ref="AZ34:BG34"/>
    <mergeCell ref="BH34:BO34"/>
    <mergeCell ref="BP34:BW34"/>
    <mergeCell ref="BX34:CE34"/>
    <mergeCell ref="CF34:CM34"/>
    <mergeCell ref="CN34:CU34"/>
    <mergeCell ref="BH33:BO33"/>
    <mergeCell ref="BP33:BW33"/>
    <mergeCell ref="BX33:CE33"/>
    <mergeCell ref="CF33:CM33"/>
    <mergeCell ref="CN33:CU33"/>
    <mergeCell ref="A34:Q34"/>
    <mergeCell ref="R34:U34"/>
    <mergeCell ref="V34:AH34"/>
    <mergeCell ref="AI34:AQ34"/>
    <mergeCell ref="AR34:AY34"/>
    <mergeCell ref="A33:Q33"/>
    <mergeCell ref="R33:U33"/>
    <mergeCell ref="V33:AH33"/>
    <mergeCell ref="AI33:AQ33"/>
    <mergeCell ref="AR33:AY33"/>
    <mergeCell ref="AZ33:BG33"/>
    <mergeCell ref="AZ32:BG32"/>
    <mergeCell ref="BH32:BO32"/>
    <mergeCell ref="BP32:BW32"/>
    <mergeCell ref="BX32:CE32"/>
    <mergeCell ref="CF32:CM32"/>
    <mergeCell ref="CN32:CU32"/>
    <mergeCell ref="BH31:BO31"/>
    <mergeCell ref="BP31:BW31"/>
    <mergeCell ref="BX31:CE31"/>
    <mergeCell ref="CF31:CM31"/>
    <mergeCell ref="CN31:CU31"/>
    <mergeCell ref="A32:Q32"/>
    <mergeCell ref="R32:U32"/>
    <mergeCell ref="V32:AH32"/>
    <mergeCell ref="AI32:AQ32"/>
    <mergeCell ref="AR32:AY32"/>
    <mergeCell ref="A31:Q31"/>
    <mergeCell ref="R31:U31"/>
    <mergeCell ref="V31:AH31"/>
    <mergeCell ref="AI31:AQ31"/>
    <mergeCell ref="AR31:AY31"/>
    <mergeCell ref="AZ31:BG31"/>
    <mergeCell ref="AZ30:BG30"/>
    <mergeCell ref="BH30:BO30"/>
    <mergeCell ref="BP30:BW30"/>
    <mergeCell ref="BX30:CE30"/>
    <mergeCell ref="CF30:CM30"/>
    <mergeCell ref="CN30:CU30"/>
    <mergeCell ref="BH29:BO29"/>
    <mergeCell ref="BP29:BW29"/>
    <mergeCell ref="BX29:CE29"/>
    <mergeCell ref="CF29:CM29"/>
    <mergeCell ref="CN29:CU29"/>
    <mergeCell ref="A30:Q30"/>
    <mergeCell ref="R30:U30"/>
    <mergeCell ref="V30:AH30"/>
    <mergeCell ref="AI30:AQ30"/>
    <mergeCell ref="AR30:AY30"/>
    <mergeCell ref="A29:Q29"/>
    <mergeCell ref="R29:U29"/>
    <mergeCell ref="V29:AH29"/>
    <mergeCell ref="AI29:AQ29"/>
    <mergeCell ref="AR29:AY29"/>
    <mergeCell ref="AZ29:BG29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BH22:BO26"/>
    <mergeCell ref="BP22:BW26"/>
    <mergeCell ref="BX22:CE26"/>
    <mergeCell ref="CF22:CM26"/>
    <mergeCell ref="AZ22:BG26"/>
    <mergeCell ref="BH27:BO28"/>
    <mergeCell ref="BP27:BW28"/>
    <mergeCell ref="BX27:CE28"/>
    <mergeCell ref="CF27:CM28"/>
    <mergeCell ref="CN22:CU26"/>
    <mergeCell ref="A23:Q23"/>
    <mergeCell ref="A24:Q24"/>
    <mergeCell ref="A25:Q25"/>
    <mergeCell ref="A26:Q26"/>
    <mergeCell ref="A22:Q22"/>
    <mergeCell ref="R22:U26"/>
    <mergeCell ref="V22:AH26"/>
    <mergeCell ref="AI22:AQ26"/>
    <mergeCell ref="AR22:AY26"/>
    <mergeCell ref="BX19:CE21"/>
    <mergeCell ref="CF19:CM21"/>
    <mergeCell ref="CN19:CU21"/>
    <mergeCell ref="A20:Q20"/>
    <mergeCell ref="A21:Q21"/>
    <mergeCell ref="A19:Q19"/>
    <mergeCell ref="R19:U21"/>
    <mergeCell ref="V19:AH21"/>
    <mergeCell ref="AI19:AQ21"/>
    <mergeCell ref="AR19:AY21"/>
    <mergeCell ref="AZ19:BG21"/>
    <mergeCell ref="AZ18:BG18"/>
    <mergeCell ref="BH18:BO18"/>
    <mergeCell ref="BP18:BW18"/>
    <mergeCell ref="BH19:BO21"/>
    <mergeCell ref="BP19:BW21"/>
    <mergeCell ref="BX18:CE18"/>
    <mergeCell ref="CF18:CM18"/>
    <mergeCell ref="CN18:CU18"/>
    <mergeCell ref="BH17:BO17"/>
    <mergeCell ref="BP17:BW17"/>
    <mergeCell ref="BX17:CE17"/>
    <mergeCell ref="CF17:CM17"/>
    <mergeCell ref="CN17:CU17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AZ17:BG17"/>
    <mergeCell ref="AZ16:BG16"/>
    <mergeCell ref="BH16:BO16"/>
    <mergeCell ref="BP16:BW16"/>
    <mergeCell ref="BX16:CE16"/>
    <mergeCell ref="CF16:CM16"/>
    <mergeCell ref="CN16:CU16"/>
    <mergeCell ref="BH15:BO15"/>
    <mergeCell ref="BP15:BW15"/>
    <mergeCell ref="BX15:CE15"/>
    <mergeCell ref="CF15:CM15"/>
    <mergeCell ref="CN15:CU15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AZ15:BG15"/>
    <mergeCell ref="AZ13:BG14"/>
    <mergeCell ref="BH13:BO14"/>
    <mergeCell ref="BP13:BW14"/>
    <mergeCell ref="BX13:CE14"/>
    <mergeCell ref="CF13:CM14"/>
    <mergeCell ref="CN13:CU14"/>
    <mergeCell ref="A12:Q12"/>
    <mergeCell ref="A13:Q13"/>
    <mergeCell ref="R13:U14"/>
    <mergeCell ref="V13:AH14"/>
    <mergeCell ref="AI13:AQ14"/>
    <mergeCell ref="AR13:AY14"/>
    <mergeCell ref="A14:Q14"/>
    <mergeCell ref="AZ11:BG12"/>
    <mergeCell ref="BH11:BO12"/>
    <mergeCell ref="BP11:BW12"/>
    <mergeCell ref="BX11:CE12"/>
    <mergeCell ref="CF11:CM12"/>
    <mergeCell ref="CN11:CU12"/>
    <mergeCell ref="BH10:BO10"/>
    <mergeCell ref="BP10:BW10"/>
    <mergeCell ref="BX10:CE10"/>
    <mergeCell ref="CF10:CM10"/>
    <mergeCell ref="CN10:CU10"/>
    <mergeCell ref="A11:Q11"/>
    <mergeCell ref="R11:U12"/>
    <mergeCell ref="V11:AH12"/>
    <mergeCell ref="AI11:AQ12"/>
    <mergeCell ref="AR11:AY12"/>
    <mergeCell ref="A10:Q10"/>
    <mergeCell ref="R10:U10"/>
    <mergeCell ref="V10:AH10"/>
    <mergeCell ref="AI10:AQ10"/>
    <mergeCell ref="AR10:AY10"/>
    <mergeCell ref="AZ10:BG10"/>
    <mergeCell ref="AR8:AY9"/>
    <mergeCell ref="BH8:BO9"/>
    <mergeCell ref="BP8:BW8"/>
    <mergeCell ref="BX8:CE8"/>
    <mergeCell ref="CF8:CU8"/>
    <mergeCell ref="BP9:BW9"/>
    <mergeCell ref="BX9:CE9"/>
    <mergeCell ref="CF9:CM9"/>
    <mergeCell ref="CN9:CU9"/>
    <mergeCell ref="A3:CU3"/>
    <mergeCell ref="AN4:BC4"/>
    <mergeCell ref="BD4:BF4"/>
    <mergeCell ref="BG4:BI4"/>
    <mergeCell ref="A6:Q9"/>
    <mergeCell ref="R6:U9"/>
    <mergeCell ref="V6:AH9"/>
    <mergeCell ref="AI6:CU6"/>
    <mergeCell ref="AI7:AQ9"/>
    <mergeCell ref="AR7:CU7"/>
    <mergeCell ref="CF40:CM41"/>
    <mergeCell ref="CN40:CU41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BP43:BW43"/>
    <mergeCell ref="BX43:CE43"/>
    <mergeCell ref="CF43:CM43"/>
    <mergeCell ref="CN43:CU43"/>
    <mergeCell ref="R44:U45"/>
    <mergeCell ref="V44:AH45"/>
    <mergeCell ref="AI44:AQ45"/>
    <mergeCell ref="AR44:AY45"/>
    <mergeCell ref="AZ44:BG45"/>
    <mergeCell ref="BH44:BO45"/>
    <mergeCell ref="V49:AH49"/>
    <mergeCell ref="AI49:AQ49"/>
    <mergeCell ref="AR49:AY49"/>
    <mergeCell ref="AZ49:BG49"/>
    <mergeCell ref="BH49:BO49"/>
    <mergeCell ref="AZ50:BG51"/>
    <mergeCell ref="BH50:BO51"/>
    <mergeCell ref="BP50:BW51"/>
    <mergeCell ref="BX50:CE51"/>
    <mergeCell ref="CF50:CM51"/>
    <mergeCell ref="CN50:CU51"/>
    <mergeCell ref="R52:U52"/>
    <mergeCell ref="V52:AH52"/>
    <mergeCell ref="AI52:AQ52"/>
    <mergeCell ref="AR52:AY52"/>
    <mergeCell ref="AZ52:BG52"/>
    <mergeCell ref="BH52:BO52"/>
    <mergeCell ref="CN53:CU54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R58:U59"/>
    <mergeCell ref="V58:AH59"/>
    <mergeCell ref="AI58:AQ59"/>
    <mergeCell ref="AR58:AY59"/>
    <mergeCell ref="AZ58:BG59"/>
    <mergeCell ref="AZ57:BG57"/>
    <mergeCell ref="AR57:AY57"/>
    <mergeCell ref="BX63:CE64"/>
    <mergeCell ref="CF63:CM64"/>
    <mergeCell ref="BP60:BW62"/>
    <mergeCell ref="CN56:CU56"/>
    <mergeCell ref="BP57:BW57"/>
    <mergeCell ref="BX57:CE57"/>
    <mergeCell ref="CF57:CM57"/>
    <mergeCell ref="BP58:BW59"/>
    <mergeCell ref="CN60:CU62"/>
    <mergeCell ref="BP63:BW64"/>
    <mergeCell ref="AI60:AQ62"/>
    <mergeCell ref="AR60:AY62"/>
    <mergeCell ref="AZ60:BG62"/>
    <mergeCell ref="BH60:BO62"/>
    <mergeCell ref="BH56:BO56"/>
    <mergeCell ref="BP56:BW56"/>
    <mergeCell ref="BH58:BO59"/>
    <mergeCell ref="BH57:BO57"/>
    <mergeCell ref="R63:U64"/>
    <mergeCell ref="V63:AH64"/>
    <mergeCell ref="AI63:AQ64"/>
    <mergeCell ref="AR63:AY64"/>
    <mergeCell ref="AZ63:BG64"/>
    <mergeCell ref="BH63:BO64"/>
    <mergeCell ref="R60:U62"/>
    <mergeCell ref="V60:AH62"/>
    <mergeCell ref="CN63:CU64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CF65:CM65"/>
    <mergeCell ref="CN65:CU65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CF69:CM69"/>
    <mergeCell ref="CN72:CU73"/>
    <mergeCell ref="R75:U76"/>
    <mergeCell ref="V75:AH76"/>
    <mergeCell ref="AI75:AQ76"/>
    <mergeCell ref="AR75:AY76"/>
    <mergeCell ref="AZ75:BG76"/>
    <mergeCell ref="BH75:BO76"/>
    <mergeCell ref="CF72:CM73"/>
    <mergeCell ref="CF82:CM83"/>
    <mergeCell ref="CN82:CU83"/>
    <mergeCell ref="CF77:CM78"/>
    <mergeCell ref="CN77:CU78"/>
    <mergeCell ref="BP72:BW73"/>
    <mergeCell ref="BX72:CE73"/>
    <mergeCell ref="BP74:BW74"/>
    <mergeCell ref="BX74:CE74"/>
    <mergeCell ref="CF74:CM74"/>
    <mergeCell ref="CN74:CU74"/>
    <mergeCell ref="R80:U81"/>
    <mergeCell ref="V80:AH81"/>
    <mergeCell ref="AI80:AQ81"/>
    <mergeCell ref="AR80:AY81"/>
    <mergeCell ref="AZ80:BG81"/>
    <mergeCell ref="BH80:BO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SheetLayoutView="100" zoomScalePageLayoutView="0" workbookViewId="0" topLeftCell="A1">
      <selection activeCell="AJ21" sqref="AJ21:AQ24"/>
    </sheetView>
  </sheetViews>
  <sheetFormatPr defaultColWidth="1.37890625" defaultRowHeight="12.75"/>
  <cols>
    <col min="1" max="104" width="1.37890625" style="1" customWidth="1"/>
    <col min="105" max="105" width="8.75390625" style="1" bestFit="1" customWidth="1"/>
    <col min="106" max="16384" width="1.37890625" style="1" customWidth="1"/>
  </cols>
  <sheetData>
    <row r="1" s="3" customFormat="1" ht="12.75">
      <c r="CU1" s="4" t="s">
        <v>8</v>
      </c>
    </row>
    <row r="2" s="3" customFormat="1" ht="12.75"/>
    <row r="3" spans="1:99" ht="15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</row>
    <row r="4" spans="38:63" ht="15.75">
      <c r="AL4" s="2" t="s">
        <v>1</v>
      </c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300">
        <v>20</v>
      </c>
      <c r="BE4" s="300"/>
      <c r="BF4" s="300"/>
      <c r="BG4" s="299"/>
      <c r="BH4" s="299"/>
      <c r="BI4" s="299"/>
      <c r="BK4" s="1" t="s">
        <v>2</v>
      </c>
    </row>
    <row r="6" spans="1:99" s="3" customFormat="1" ht="12.75">
      <c r="A6" s="315" t="s">
        <v>10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315" t="s">
        <v>11</v>
      </c>
      <c r="R6" s="316"/>
      <c r="S6" s="316"/>
      <c r="T6" s="316"/>
      <c r="U6" s="317"/>
      <c r="V6" s="318" t="s">
        <v>12</v>
      </c>
      <c r="W6" s="319"/>
      <c r="X6" s="319"/>
      <c r="Y6" s="319"/>
      <c r="Z6" s="319"/>
      <c r="AA6" s="320"/>
      <c r="AB6" s="321" t="s">
        <v>13</v>
      </c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3"/>
    </row>
    <row r="7" spans="1:99" s="3" customFormat="1" ht="12.75">
      <c r="A7" s="324" t="s">
        <v>14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  <c r="Q7" s="324" t="s">
        <v>15</v>
      </c>
      <c r="R7" s="325"/>
      <c r="S7" s="325"/>
      <c r="T7" s="325"/>
      <c r="U7" s="326"/>
      <c r="V7" s="327" t="s">
        <v>16</v>
      </c>
      <c r="W7" s="328"/>
      <c r="X7" s="328"/>
      <c r="Y7" s="328"/>
      <c r="Z7" s="328"/>
      <c r="AA7" s="329"/>
      <c r="AB7" s="315" t="s">
        <v>17</v>
      </c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7"/>
      <c r="AZ7" s="321" t="s">
        <v>6</v>
      </c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3"/>
    </row>
    <row r="8" spans="1:99" s="3" customFormat="1" ht="12.75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6"/>
      <c r="Q8" s="324"/>
      <c r="R8" s="325"/>
      <c r="S8" s="325"/>
      <c r="T8" s="325"/>
      <c r="U8" s="326"/>
      <c r="V8" s="327" t="s">
        <v>18</v>
      </c>
      <c r="W8" s="328"/>
      <c r="X8" s="328"/>
      <c r="Y8" s="328"/>
      <c r="Z8" s="328"/>
      <c r="AA8" s="329"/>
      <c r="AB8" s="324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6"/>
      <c r="AZ8" s="315" t="s">
        <v>19</v>
      </c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7"/>
      <c r="BX8" s="315" t="s">
        <v>19</v>
      </c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7"/>
    </row>
    <row r="9" spans="1:99" s="3" customFormat="1" ht="12.75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6"/>
      <c r="Q9" s="324"/>
      <c r="R9" s="325"/>
      <c r="S9" s="325"/>
      <c r="T9" s="325"/>
      <c r="U9" s="326"/>
      <c r="V9" s="327"/>
      <c r="W9" s="328"/>
      <c r="X9" s="328"/>
      <c r="Y9" s="328"/>
      <c r="Z9" s="328"/>
      <c r="AA9" s="329"/>
      <c r="AB9" s="324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6"/>
      <c r="AZ9" s="324" t="s">
        <v>20</v>
      </c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6"/>
      <c r="BX9" s="324" t="s">
        <v>21</v>
      </c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6"/>
    </row>
    <row r="10" spans="1:99" s="3" customFormat="1" ht="12.7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6"/>
      <c r="Q10" s="324"/>
      <c r="R10" s="325"/>
      <c r="S10" s="325"/>
      <c r="T10" s="325"/>
      <c r="U10" s="326"/>
      <c r="V10" s="327"/>
      <c r="W10" s="328"/>
      <c r="X10" s="328"/>
      <c r="Y10" s="328"/>
      <c r="Z10" s="328"/>
      <c r="AA10" s="329"/>
      <c r="AB10" s="324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6"/>
      <c r="AZ10" s="324" t="s">
        <v>22</v>
      </c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6"/>
      <c r="BX10" s="324" t="s">
        <v>23</v>
      </c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6"/>
    </row>
    <row r="11" spans="1:99" s="3" customFormat="1" ht="12.7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6"/>
      <c r="Q11" s="324"/>
      <c r="R11" s="325"/>
      <c r="S11" s="325"/>
      <c r="T11" s="325"/>
      <c r="U11" s="326"/>
      <c r="V11" s="327"/>
      <c r="W11" s="328"/>
      <c r="X11" s="328"/>
      <c r="Y11" s="328"/>
      <c r="Z11" s="328"/>
      <c r="AA11" s="329"/>
      <c r="AB11" s="324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6"/>
      <c r="AZ11" s="324" t="s">
        <v>24</v>
      </c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6"/>
      <c r="BX11" s="324" t="s">
        <v>25</v>
      </c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6"/>
    </row>
    <row r="12" spans="1:99" s="3" customFormat="1" ht="12.7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6"/>
      <c r="Q12" s="324"/>
      <c r="R12" s="325"/>
      <c r="S12" s="325"/>
      <c r="T12" s="325"/>
      <c r="U12" s="326"/>
      <c r="V12" s="327"/>
      <c r="W12" s="328"/>
      <c r="X12" s="328"/>
      <c r="Y12" s="328"/>
      <c r="Z12" s="328"/>
      <c r="AA12" s="329"/>
      <c r="AB12" s="330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2"/>
      <c r="AZ12" s="330" t="s">
        <v>26</v>
      </c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2"/>
      <c r="BX12" s="330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2"/>
    </row>
    <row r="13" spans="1:99" s="3" customFormat="1" ht="12.7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6"/>
      <c r="Q13" s="324"/>
      <c r="R13" s="325"/>
      <c r="S13" s="325"/>
      <c r="T13" s="325"/>
      <c r="U13" s="326"/>
      <c r="V13" s="327"/>
      <c r="W13" s="328"/>
      <c r="X13" s="328"/>
      <c r="Y13" s="328"/>
      <c r="Z13" s="328"/>
      <c r="AA13" s="329"/>
      <c r="AB13" s="6"/>
      <c r="AC13" s="7"/>
      <c r="AD13" s="7"/>
      <c r="AE13" s="8" t="s">
        <v>27</v>
      </c>
      <c r="AF13" s="182">
        <v>18</v>
      </c>
      <c r="AG13" s="182"/>
      <c r="AH13" s="7" t="s">
        <v>28</v>
      </c>
      <c r="AI13" s="9"/>
      <c r="AJ13" s="6"/>
      <c r="AK13" s="7"/>
      <c r="AL13" s="7"/>
      <c r="AM13" s="8" t="s">
        <v>27</v>
      </c>
      <c r="AN13" s="182">
        <v>19</v>
      </c>
      <c r="AO13" s="182"/>
      <c r="AP13" s="7" t="s">
        <v>28</v>
      </c>
      <c r="AQ13" s="9"/>
      <c r="AR13" s="6"/>
      <c r="AS13" s="7"/>
      <c r="AT13" s="7"/>
      <c r="AU13" s="8" t="s">
        <v>27</v>
      </c>
      <c r="AV13" s="182">
        <v>20</v>
      </c>
      <c r="AW13" s="182"/>
      <c r="AX13" s="7" t="s">
        <v>28</v>
      </c>
      <c r="AY13" s="9"/>
      <c r="AZ13" s="6"/>
      <c r="BA13" s="7"/>
      <c r="BB13" s="7"/>
      <c r="BC13" s="8" t="s">
        <v>27</v>
      </c>
      <c r="BD13" s="182">
        <v>18</v>
      </c>
      <c r="BE13" s="182"/>
      <c r="BF13" s="7" t="s">
        <v>28</v>
      </c>
      <c r="BG13" s="9"/>
      <c r="BH13" s="6"/>
      <c r="BI13" s="7"/>
      <c r="BJ13" s="7"/>
      <c r="BK13" s="8" t="s">
        <v>27</v>
      </c>
      <c r="BL13" s="182">
        <v>19</v>
      </c>
      <c r="BM13" s="182"/>
      <c r="BN13" s="7" t="s">
        <v>28</v>
      </c>
      <c r="BO13" s="9"/>
      <c r="BP13" s="6"/>
      <c r="BQ13" s="7"/>
      <c r="BR13" s="7"/>
      <c r="BS13" s="8" t="s">
        <v>27</v>
      </c>
      <c r="BT13" s="182">
        <v>20</v>
      </c>
      <c r="BU13" s="182"/>
      <c r="BV13" s="7" t="s">
        <v>28</v>
      </c>
      <c r="BW13" s="9"/>
      <c r="BX13" s="6"/>
      <c r="BY13" s="7"/>
      <c r="BZ13" s="7"/>
      <c r="CA13" s="8" t="s">
        <v>27</v>
      </c>
      <c r="CB13" s="182">
        <v>18</v>
      </c>
      <c r="CC13" s="182"/>
      <c r="CD13" s="7" t="s">
        <v>28</v>
      </c>
      <c r="CE13" s="9"/>
      <c r="CF13" s="6"/>
      <c r="CG13" s="7"/>
      <c r="CH13" s="7"/>
      <c r="CI13" s="8" t="s">
        <v>27</v>
      </c>
      <c r="CJ13" s="182">
        <v>19</v>
      </c>
      <c r="CK13" s="182"/>
      <c r="CL13" s="7" t="s">
        <v>28</v>
      </c>
      <c r="CM13" s="9"/>
      <c r="CN13" s="6"/>
      <c r="CO13" s="7"/>
      <c r="CP13" s="7"/>
      <c r="CQ13" s="8" t="s">
        <v>27</v>
      </c>
      <c r="CR13" s="182">
        <v>20</v>
      </c>
      <c r="CS13" s="182"/>
      <c r="CT13" s="7" t="s">
        <v>28</v>
      </c>
      <c r="CU13" s="9"/>
    </row>
    <row r="14" spans="1:99" s="3" customFormat="1" ht="12.75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6"/>
      <c r="Q14" s="324"/>
      <c r="R14" s="325"/>
      <c r="S14" s="325"/>
      <c r="T14" s="325"/>
      <c r="U14" s="326"/>
      <c r="V14" s="327"/>
      <c r="W14" s="328"/>
      <c r="X14" s="328"/>
      <c r="Y14" s="328"/>
      <c r="Z14" s="328"/>
      <c r="AA14" s="329"/>
      <c r="AB14" s="324" t="s">
        <v>29</v>
      </c>
      <c r="AC14" s="325"/>
      <c r="AD14" s="325"/>
      <c r="AE14" s="325"/>
      <c r="AF14" s="325"/>
      <c r="AG14" s="325"/>
      <c r="AH14" s="325"/>
      <c r="AI14" s="326"/>
      <c r="AJ14" s="324" t="s">
        <v>30</v>
      </c>
      <c r="AK14" s="325"/>
      <c r="AL14" s="325"/>
      <c r="AM14" s="325"/>
      <c r="AN14" s="325"/>
      <c r="AO14" s="325"/>
      <c r="AP14" s="325"/>
      <c r="AQ14" s="326"/>
      <c r="AR14" s="324" t="s">
        <v>31</v>
      </c>
      <c r="AS14" s="325"/>
      <c r="AT14" s="325"/>
      <c r="AU14" s="325"/>
      <c r="AV14" s="325"/>
      <c r="AW14" s="325"/>
      <c r="AX14" s="325"/>
      <c r="AY14" s="326"/>
      <c r="AZ14" s="324" t="s">
        <v>29</v>
      </c>
      <c r="BA14" s="325"/>
      <c r="BB14" s="325"/>
      <c r="BC14" s="325"/>
      <c r="BD14" s="325"/>
      <c r="BE14" s="325"/>
      <c r="BF14" s="325"/>
      <c r="BG14" s="326"/>
      <c r="BH14" s="324" t="s">
        <v>30</v>
      </c>
      <c r="BI14" s="325"/>
      <c r="BJ14" s="325"/>
      <c r="BK14" s="325"/>
      <c r="BL14" s="325"/>
      <c r="BM14" s="325"/>
      <c r="BN14" s="325"/>
      <c r="BO14" s="326"/>
      <c r="BP14" s="324" t="s">
        <v>31</v>
      </c>
      <c r="BQ14" s="325"/>
      <c r="BR14" s="325"/>
      <c r="BS14" s="325"/>
      <c r="BT14" s="325"/>
      <c r="BU14" s="325"/>
      <c r="BV14" s="325"/>
      <c r="BW14" s="326"/>
      <c r="BX14" s="324" t="s">
        <v>29</v>
      </c>
      <c r="BY14" s="325"/>
      <c r="BZ14" s="325"/>
      <c r="CA14" s="325"/>
      <c r="CB14" s="325"/>
      <c r="CC14" s="325"/>
      <c r="CD14" s="325"/>
      <c r="CE14" s="326"/>
      <c r="CF14" s="324" t="s">
        <v>30</v>
      </c>
      <c r="CG14" s="325"/>
      <c r="CH14" s="325"/>
      <c r="CI14" s="325"/>
      <c r="CJ14" s="325"/>
      <c r="CK14" s="325"/>
      <c r="CL14" s="325"/>
      <c r="CM14" s="326"/>
      <c r="CN14" s="324" t="s">
        <v>31</v>
      </c>
      <c r="CO14" s="325"/>
      <c r="CP14" s="325"/>
      <c r="CQ14" s="325"/>
      <c r="CR14" s="325"/>
      <c r="CS14" s="325"/>
      <c r="CT14" s="325"/>
      <c r="CU14" s="326"/>
    </row>
    <row r="15" spans="1:99" s="3" customFormat="1" ht="12.75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6"/>
      <c r="Q15" s="324"/>
      <c r="R15" s="325"/>
      <c r="S15" s="325"/>
      <c r="T15" s="325"/>
      <c r="U15" s="326"/>
      <c r="V15" s="327"/>
      <c r="W15" s="328"/>
      <c r="X15" s="328"/>
      <c r="Y15" s="328"/>
      <c r="Z15" s="328"/>
      <c r="AA15" s="329"/>
      <c r="AB15" s="324" t="s">
        <v>32</v>
      </c>
      <c r="AC15" s="325"/>
      <c r="AD15" s="325"/>
      <c r="AE15" s="325"/>
      <c r="AF15" s="325"/>
      <c r="AG15" s="325"/>
      <c r="AH15" s="325"/>
      <c r="AI15" s="326"/>
      <c r="AJ15" s="324" t="s">
        <v>33</v>
      </c>
      <c r="AK15" s="325"/>
      <c r="AL15" s="325"/>
      <c r="AM15" s="325"/>
      <c r="AN15" s="325"/>
      <c r="AO15" s="325"/>
      <c r="AP15" s="325"/>
      <c r="AQ15" s="326"/>
      <c r="AR15" s="324" t="s">
        <v>33</v>
      </c>
      <c r="AS15" s="325"/>
      <c r="AT15" s="325"/>
      <c r="AU15" s="325"/>
      <c r="AV15" s="325"/>
      <c r="AW15" s="325"/>
      <c r="AX15" s="325"/>
      <c r="AY15" s="326"/>
      <c r="AZ15" s="324" t="s">
        <v>32</v>
      </c>
      <c r="BA15" s="325"/>
      <c r="BB15" s="325"/>
      <c r="BC15" s="325"/>
      <c r="BD15" s="325"/>
      <c r="BE15" s="325"/>
      <c r="BF15" s="325"/>
      <c r="BG15" s="326"/>
      <c r="BH15" s="324" t="s">
        <v>33</v>
      </c>
      <c r="BI15" s="325"/>
      <c r="BJ15" s="325"/>
      <c r="BK15" s="325"/>
      <c r="BL15" s="325"/>
      <c r="BM15" s="325"/>
      <c r="BN15" s="325"/>
      <c r="BO15" s="326"/>
      <c r="BP15" s="324" t="s">
        <v>33</v>
      </c>
      <c r="BQ15" s="325"/>
      <c r="BR15" s="325"/>
      <c r="BS15" s="325"/>
      <c r="BT15" s="325"/>
      <c r="BU15" s="325"/>
      <c r="BV15" s="325"/>
      <c r="BW15" s="326"/>
      <c r="BX15" s="324" t="s">
        <v>32</v>
      </c>
      <c r="BY15" s="325"/>
      <c r="BZ15" s="325"/>
      <c r="CA15" s="325"/>
      <c r="CB15" s="325"/>
      <c r="CC15" s="325"/>
      <c r="CD15" s="325"/>
      <c r="CE15" s="326"/>
      <c r="CF15" s="324" t="s">
        <v>33</v>
      </c>
      <c r="CG15" s="325"/>
      <c r="CH15" s="325"/>
      <c r="CI15" s="325"/>
      <c r="CJ15" s="325"/>
      <c r="CK15" s="325"/>
      <c r="CL15" s="325"/>
      <c r="CM15" s="326"/>
      <c r="CN15" s="324" t="s">
        <v>33</v>
      </c>
      <c r="CO15" s="325"/>
      <c r="CP15" s="325"/>
      <c r="CQ15" s="325"/>
      <c r="CR15" s="325"/>
      <c r="CS15" s="325"/>
      <c r="CT15" s="325"/>
      <c r="CU15" s="326"/>
    </row>
    <row r="16" spans="1:99" s="3" customFormat="1" ht="12.75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2"/>
      <c r="Q16" s="330"/>
      <c r="R16" s="331"/>
      <c r="S16" s="331"/>
      <c r="T16" s="331"/>
      <c r="U16" s="332"/>
      <c r="V16" s="333"/>
      <c r="W16" s="334"/>
      <c r="X16" s="334"/>
      <c r="Y16" s="334"/>
      <c r="Z16" s="334"/>
      <c r="AA16" s="335"/>
      <c r="AB16" s="330" t="s">
        <v>34</v>
      </c>
      <c r="AC16" s="331"/>
      <c r="AD16" s="331"/>
      <c r="AE16" s="331"/>
      <c r="AF16" s="331"/>
      <c r="AG16" s="331"/>
      <c r="AH16" s="331"/>
      <c r="AI16" s="332"/>
      <c r="AJ16" s="330" t="s">
        <v>35</v>
      </c>
      <c r="AK16" s="331"/>
      <c r="AL16" s="331"/>
      <c r="AM16" s="331"/>
      <c r="AN16" s="331"/>
      <c r="AO16" s="331"/>
      <c r="AP16" s="331"/>
      <c r="AQ16" s="332"/>
      <c r="AR16" s="330" t="s">
        <v>35</v>
      </c>
      <c r="AS16" s="331"/>
      <c r="AT16" s="331"/>
      <c r="AU16" s="331"/>
      <c r="AV16" s="331"/>
      <c r="AW16" s="331"/>
      <c r="AX16" s="331"/>
      <c r="AY16" s="332"/>
      <c r="AZ16" s="330" t="s">
        <v>34</v>
      </c>
      <c r="BA16" s="331"/>
      <c r="BB16" s="331"/>
      <c r="BC16" s="331"/>
      <c r="BD16" s="331"/>
      <c r="BE16" s="331"/>
      <c r="BF16" s="331"/>
      <c r="BG16" s="332"/>
      <c r="BH16" s="330" t="s">
        <v>35</v>
      </c>
      <c r="BI16" s="331"/>
      <c r="BJ16" s="331"/>
      <c r="BK16" s="331"/>
      <c r="BL16" s="331"/>
      <c r="BM16" s="331"/>
      <c r="BN16" s="331"/>
      <c r="BO16" s="332"/>
      <c r="BP16" s="330" t="s">
        <v>35</v>
      </c>
      <c r="BQ16" s="331"/>
      <c r="BR16" s="331"/>
      <c r="BS16" s="331"/>
      <c r="BT16" s="331"/>
      <c r="BU16" s="331"/>
      <c r="BV16" s="331"/>
      <c r="BW16" s="332"/>
      <c r="BX16" s="330" t="s">
        <v>34</v>
      </c>
      <c r="BY16" s="331"/>
      <c r="BZ16" s="331"/>
      <c r="CA16" s="331"/>
      <c r="CB16" s="331"/>
      <c r="CC16" s="331"/>
      <c r="CD16" s="331"/>
      <c r="CE16" s="332"/>
      <c r="CF16" s="330" t="s">
        <v>35</v>
      </c>
      <c r="CG16" s="331"/>
      <c r="CH16" s="331"/>
      <c r="CI16" s="331"/>
      <c r="CJ16" s="331"/>
      <c r="CK16" s="331"/>
      <c r="CL16" s="331"/>
      <c r="CM16" s="332"/>
      <c r="CN16" s="330" t="s">
        <v>35</v>
      </c>
      <c r="CO16" s="331"/>
      <c r="CP16" s="331"/>
      <c r="CQ16" s="331"/>
      <c r="CR16" s="331"/>
      <c r="CS16" s="331"/>
      <c r="CT16" s="331"/>
      <c r="CU16" s="332"/>
    </row>
    <row r="17" spans="1:99" s="3" customFormat="1" ht="13.5" thickBot="1">
      <c r="A17" s="321">
        <v>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315">
        <v>2</v>
      </c>
      <c r="R17" s="316"/>
      <c r="S17" s="316"/>
      <c r="T17" s="316"/>
      <c r="U17" s="317"/>
      <c r="V17" s="315">
        <v>3</v>
      </c>
      <c r="W17" s="316"/>
      <c r="X17" s="316"/>
      <c r="Y17" s="316"/>
      <c r="Z17" s="316"/>
      <c r="AA17" s="317"/>
      <c r="AB17" s="336">
        <v>4</v>
      </c>
      <c r="AC17" s="336"/>
      <c r="AD17" s="336"/>
      <c r="AE17" s="336"/>
      <c r="AF17" s="336"/>
      <c r="AG17" s="336"/>
      <c r="AH17" s="336"/>
      <c r="AI17" s="336"/>
      <c r="AJ17" s="336">
        <v>5</v>
      </c>
      <c r="AK17" s="336"/>
      <c r="AL17" s="336"/>
      <c r="AM17" s="336"/>
      <c r="AN17" s="336"/>
      <c r="AO17" s="336"/>
      <c r="AP17" s="336"/>
      <c r="AQ17" s="336"/>
      <c r="AR17" s="336">
        <v>6</v>
      </c>
      <c r="AS17" s="336"/>
      <c r="AT17" s="336"/>
      <c r="AU17" s="336"/>
      <c r="AV17" s="336"/>
      <c r="AW17" s="336"/>
      <c r="AX17" s="336"/>
      <c r="AY17" s="336"/>
      <c r="AZ17" s="336">
        <v>7</v>
      </c>
      <c r="BA17" s="336"/>
      <c r="BB17" s="336"/>
      <c r="BC17" s="336"/>
      <c r="BD17" s="336"/>
      <c r="BE17" s="336"/>
      <c r="BF17" s="336"/>
      <c r="BG17" s="336"/>
      <c r="BH17" s="336">
        <v>8</v>
      </c>
      <c r="BI17" s="336"/>
      <c r="BJ17" s="336"/>
      <c r="BK17" s="336"/>
      <c r="BL17" s="336"/>
      <c r="BM17" s="336"/>
      <c r="BN17" s="336"/>
      <c r="BO17" s="336"/>
      <c r="BP17" s="336">
        <v>9</v>
      </c>
      <c r="BQ17" s="336"/>
      <c r="BR17" s="336"/>
      <c r="BS17" s="336"/>
      <c r="BT17" s="336"/>
      <c r="BU17" s="336"/>
      <c r="BV17" s="336"/>
      <c r="BW17" s="336"/>
      <c r="BX17" s="336">
        <v>10</v>
      </c>
      <c r="BY17" s="336"/>
      <c r="BZ17" s="336"/>
      <c r="CA17" s="336"/>
      <c r="CB17" s="336"/>
      <c r="CC17" s="336"/>
      <c r="CD17" s="336"/>
      <c r="CE17" s="336"/>
      <c r="CF17" s="336">
        <v>11</v>
      </c>
      <c r="CG17" s="336"/>
      <c r="CH17" s="336"/>
      <c r="CI17" s="336"/>
      <c r="CJ17" s="336"/>
      <c r="CK17" s="336"/>
      <c r="CL17" s="336"/>
      <c r="CM17" s="336"/>
      <c r="CN17" s="336">
        <v>12</v>
      </c>
      <c r="CO17" s="336"/>
      <c r="CP17" s="336"/>
      <c r="CQ17" s="336"/>
      <c r="CR17" s="336"/>
      <c r="CS17" s="336"/>
      <c r="CT17" s="336"/>
      <c r="CU17" s="336"/>
    </row>
    <row r="18" spans="1:99" s="3" customFormat="1" ht="12.75">
      <c r="A18" s="268" t="s">
        <v>36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337" t="s">
        <v>37</v>
      </c>
      <c r="R18" s="338"/>
      <c r="S18" s="338"/>
      <c r="T18" s="338"/>
      <c r="U18" s="339"/>
      <c r="V18" s="344" t="s">
        <v>38</v>
      </c>
      <c r="W18" s="338"/>
      <c r="X18" s="338"/>
      <c r="Y18" s="338"/>
      <c r="Z18" s="338"/>
      <c r="AA18" s="339"/>
      <c r="AB18" s="346">
        <f>SUM(AB21:AI28)</f>
        <v>6040231.57</v>
      </c>
      <c r="AC18" s="347"/>
      <c r="AD18" s="347"/>
      <c r="AE18" s="347"/>
      <c r="AF18" s="347"/>
      <c r="AG18" s="347"/>
      <c r="AH18" s="347"/>
      <c r="AI18" s="348"/>
      <c r="AJ18" s="346">
        <f>SUM(AJ21:AQ28)</f>
        <v>4207100</v>
      </c>
      <c r="AK18" s="347"/>
      <c r="AL18" s="347"/>
      <c r="AM18" s="347"/>
      <c r="AN18" s="347"/>
      <c r="AO18" s="347"/>
      <c r="AP18" s="347"/>
      <c r="AQ18" s="348"/>
      <c r="AR18" s="346">
        <f>SUM(AR21:AY28)</f>
        <v>4207100</v>
      </c>
      <c r="AS18" s="347"/>
      <c r="AT18" s="347"/>
      <c r="AU18" s="347"/>
      <c r="AV18" s="347"/>
      <c r="AW18" s="347"/>
      <c r="AX18" s="347"/>
      <c r="AY18" s="348"/>
      <c r="AZ18" s="346">
        <f>SUM(AZ21:BG28)</f>
        <v>6040231.57</v>
      </c>
      <c r="BA18" s="347"/>
      <c r="BB18" s="347"/>
      <c r="BC18" s="347"/>
      <c r="BD18" s="347"/>
      <c r="BE18" s="347"/>
      <c r="BF18" s="347"/>
      <c r="BG18" s="348"/>
      <c r="BH18" s="346">
        <f>SUM(BH21:BO28)</f>
        <v>4207100</v>
      </c>
      <c r="BI18" s="347"/>
      <c r="BJ18" s="347"/>
      <c r="BK18" s="347"/>
      <c r="BL18" s="347"/>
      <c r="BM18" s="347"/>
      <c r="BN18" s="347"/>
      <c r="BO18" s="348"/>
      <c r="BP18" s="346">
        <f>SUM(BP21:BW28)</f>
        <v>4207100</v>
      </c>
      <c r="BQ18" s="347"/>
      <c r="BR18" s="347"/>
      <c r="BS18" s="347"/>
      <c r="BT18" s="347"/>
      <c r="BU18" s="347"/>
      <c r="BV18" s="347"/>
      <c r="BW18" s="348"/>
      <c r="BX18" s="346">
        <v>0</v>
      </c>
      <c r="BY18" s="347"/>
      <c r="BZ18" s="347"/>
      <c r="CA18" s="347"/>
      <c r="CB18" s="347"/>
      <c r="CC18" s="347"/>
      <c r="CD18" s="347"/>
      <c r="CE18" s="348"/>
      <c r="CF18" s="346">
        <v>0</v>
      </c>
      <c r="CG18" s="347"/>
      <c r="CH18" s="347"/>
      <c r="CI18" s="347"/>
      <c r="CJ18" s="347"/>
      <c r="CK18" s="347"/>
      <c r="CL18" s="347"/>
      <c r="CM18" s="348"/>
      <c r="CN18" s="346">
        <v>0</v>
      </c>
      <c r="CO18" s="347"/>
      <c r="CP18" s="347"/>
      <c r="CQ18" s="347"/>
      <c r="CR18" s="347"/>
      <c r="CS18" s="347"/>
      <c r="CT18" s="347"/>
      <c r="CU18" s="348"/>
    </row>
    <row r="19" spans="1:99" s="3" customFormat="1" ht="12.75">
      <c r="A19" s="268" t="s">
        <v>39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340"/>
      <c r="R19" s="341"/>
      <c r="S19" s="341"/>
      <c r="T19" s="341"/>
      <c r="U19" s="342"/>
      <c r="V19" s="345"/>
      <c r="W19" s="341"/>
      <c r="X19" s="341"/>
      <c r="Y19" s="341"/>
      <c r="Z19" s="341"/>
      <c r="AA19" s="342"/>
      <c r="AB19" s="349"/>
      <c r="AC19" s="350"/>
      <c r="AD19" s="350"/>
      <c r="AE19" s="350"/>
      <c r="AF19" s="350"/>
      <c r="AG19" s="350"/>
      <c r="AH19" s="350"/>
      <c r="AI19" s="351"/>
      <c r="AJ19" s="349"/>
      <c r="AK19" s="350"/>
      <c r="AL19" s="350"/>
      <c r="AM19" s="350"/>
      <c r="AN19" s="350"/>
      <c r="AO19" s="350"/>
      <c r="AP19" s="350"/>
      <c r="AQ19" s="351"/>
      <c r="AR19" s="349"/>
      <c r="AS19" s="350"/>
      <c r="AT19" s="350"/>
      <c r="AU19" s="350"/>
      <c r="AV19" s="350"/>
      <c r="AW19" s="350"/>
      <c r="AX19" s="350"/>
      <c r="AY19" s="351"/>
      <c r="AZ19" s="349"/>
      <c r="BA19" s="350"/>
      <c r="BB19" s="350"/>
      <c r="BC19" s="350"/>
      <c r="BD19" s="350"/>
      <c r="BE19" s="350"/>
      <c r="BF19" s="350"/>
      <c r="BG19" s="351"/>
      <c r="BH19" s="349"/>
      <c r="BI19" s="350"/>
      <c r="BJ19" s="350"/>
      <c r="BK19" s="350"/>
      <c r="BL19" s="350"/>
      <c r="BM19" s="350"/>
      <c r="BN19" s="350"/>
      <c r="BO19" s="351"/>
      <c r="BP19" s="349"/>
      <c r="BQ19" s="350"/>
      <c r="BR19" s="350"/>
      <c r="BS19" s="350"/>
      <c r="BT19" s="350"/>
      <c r="BU19" s="350"/>
      <c r="BV19" s="350"/>
      <c r="BW19" s="351"/>
      <c r="BX19" s="349"/>
      <c r="BY19" s="350"/>
      <c r="BZ19" s="350"/>
      <c r="CA19" s="350"/>
      <c r="CB19" s="350"/>
      <c r="CC19" s="350"/>
      <c r="CD19" s="350"/>
      <c r="CE19" s="351"/>
      <c r="CF19" s="349"/>
      <c r="CG19" s="350"/>
      <c r="CH19" s="350"/>
      <c r="CI19" s="350"/>
      <c r="CJ19" s="350"/>
      <c r="CK19" s="350"/>
      <c r="CL19" s="350"/>
      <c r="CM19" s="351"/>
      <c r="CN19" s="349"/>
      <c r="CO19" s="350"/>
      <c r="CP19" s="350"/>
      <c r="CQ19" s="350"/>
      <c r="CR19" s="350"/>
      <c r="CS19" s="350"/>
      <c r="CT19" s="350"/>
      <c r="CU19" s="351"/>
    </row>
    <row r="20" spans="1:99" s="3" customFormat="1" ht="12.75">
      <c r="A20" s="157" t="s">
        <v>40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343"/>
      <c r="R20" s="214"/>
      <c r="S20" s="214"/>
      <c r="T20" s="214"/>
      <c r="U20" s="215"/>
      <c r="V20" s="213"/>
      <c r="W20" s="214"/>
      <c r="X20" s="214"/>
      <c r="Y20" s="214"/>
      <c r="Z20" s="214"/>
      <c r="AA20" s="215"/>
      <c r="AB20" s="205"/>
      <c r="AC20" s="206"/>
      <c r="AD20" s="206"/>
      <c r="AE20" s="206"/>
      <c r="AF20" s="206"/>
      <c r="AG20" s="206"/>
      <c r="AH20" s="206"/>
      <c r="AI20" s="207"/>
      <c r="AJ20" s="205"/>
      <c r="AK20" s="206"/>
      <c r="AL20" s="206"/>
      <c r="AM20" s="206"/>
      <c r="AN20" s="206"/>
      <c r="AO20" s="206"/>
      <c r="AP20" s="206"/>
      <c r="AQ20" s="207"/>
      <c r="AR20" s="205"/>
      <c r="AS20" s="206"/>
      <c r="AT20" s="206"/>
      <c r="AU20" s="206"/>
      <c r="AV20" s="206"/>
      <c r="AW20" s="206"/>
      <c r="AX20" s="206"/>
      <c r="AY20" s="207"/>
      <c r="AZ20" s="205"/>
      <c r="BA20" s="206"/>
      <c r="BB20" s="206"/>
      <c r="BC20" s="206"/>
      <c r="BD20" s="206"/>
      <c r="BE20" s="206"/>
      <c r="BF20" s="206"/>
      <c r="BG20" s="207"/>
      <c r="BH20" s="205"/>
      <c r="BI20" s="206"/>
      <c r="BJ20" s="206"/>
      <c r="BK20" s="206"/>
      <c r="BL20" s="206"/>
      <c r="BM20" s="206"/>
      <c r="BN20" s="206"/>
      <c r="BO20" s="207"/>
      <c r="BP20" s="205"/>
      <c r="BQ20" s="206"/>
      <c r="BR20" s="206"/>
      <c r="BS20" s="206"/>
      <c r="BT20" s="206"/>
      <c r="BU20" s="206"/>
      <c r="BV20" s="206"/>
      <c r="BW20" s="207"/>
      <c r="BX20" s="205"/>
      <c r="BY20" s="206"/>
      <c r="BZ20" s="206"/>
      <c r="CA20" s="206"/>
      <c r="CB20" s="206"/>
      <c r="CC20" s="206"/>
      <c r="CD20" s="206"/>
      <c r="CE20" s="207"/>
      <c r="CF20" s="205"/>
      <c r="CG20" s="206"/>
      <c r="CH20" s="206"/>
      <c r="CI20" s="206"/>
      <c r="CJ20" s="206"/>
      <c r="CK20" s="206"/>
      <c r="CL20" s="206"/>
      <c r="CM20" s="207"/>
      <c r="CN20" s="205"/>
      <c r="CO20" s="206"/>
      <c r="CP20" s="206"/>
      <c r="CQ20" s="206"/>
      <c r="CR20" s="206"/>
      <c r="CS20" s="206"/>
      <c r="CT20" s="206"/>
      <c r="CU20" s="207"/>
    </row>
    <row r="21" spans="1:99" s="3" customFormat="1" ht="12.75">
      <c r="A21" s="160" t="s">
        <v>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352" t="s">
        <v>41</v>
      </c>
      <c r="R21" s="163"/>
      <c r="S21" s="163"/>
      <c r="T21" s="163"/>
      <c r="U21" s="164"/>
      <c r="V21" s="167" t="s">
        <v>38</v>
      </c>
      <c r="W21" s="163"/>
      <c r="X21" s="163"/>
      <c r="Y21" s="163"/>
      <c r="Z21" s="163"/>
      <c r="AA21" s="164"/>
      <c r="AB21" s="151">
        <f>(2077500-132432.46)+184411.25+24000</f>
        <v>2153478.79</v>
      </c>
      <c r="AC21" s="152"/>
      <c r="AD21" s="152"/>
      <c r="AE21" s="152"/>
      <c r="AF21" s="152"/>
      <c r="AG21" s="152"/>
      <c r="AH21" s="152"/>
      <c r="AI21" s="153"/>
      <c r="AJ21" s="151">
        <v>0</v>
      </c>
      <c r="AK21" s="152"/>
      <c r="AL21" s="152"/>
      <c r="AM21" s="152"/>
      <c r="AN21" s="152"/>
      <c r="AO21" s="152"/>
      <c r="AP21" s="152"/>
      <c r="AQ21" s="153"/>
      <c r="AR21" s="151">
        <v>0</v>
      </c>
      <c r="AS21" s="152"/>
      <c r="AT21" s="152"/>
      <c r="AU21" s="152"/>
      <c r="AV21" s="152"/>
      <c r="AW21" s="152"/>
      <c r="AX21" s="152"/>
      <c r="AY21" s="153"/>
      <c r="AZ21" s="151">
        <f>AB21</f>
        <v>2153478.79</v>
      </c>
      <c r="BA21" s="152"/>
      <c r="BB21" s="152"/>
      <c r="BC21" s="152"/>
      <c r="BD21" s="152"/>
      <c r="BE21" s="152"/>
      <c r="BF21" s="152"/>
      <c r="BG21" s="153"/>
      <c r="BH21" s="151">
        <v>0</v>
      </c>
      <c r="BI21" s="152"/>
      <c r="BJ21" s="152"/>
      <c r="BK21" s="152"/>
      <c r="BL21" s="152"/>
      <c r="BM21" s="152"/>
      <c r="BN21" s="152"/>
      <c r="BO21" s="153"/>
      <c r="BP21" s="151">
        <v>0</v>
      </c>
      <c r="BQ21" s="152"/>
      <c r="BR21" s="152"/>
      <c r="BS21" s="152"/>
      <c r="BT21" s="152"/>
      <c r="BU21" s="152"/>
      <c r="BV21" s="152"/>
      <c r="BW21" s="153"/>
      <c r="BX21" s="151">
        <v>0</v>
      </c>
      <c r="BY21" s="152"/>
      <c r="BZ21" s="152"/>
      <c r="CA21" s="152"/>
      <c r="CB21" s="152"/>
      <c r="CC21" s="152"/>
      <c r="CD21" s="152"/>
      <c r="CE21" s="153"/>
      <c r="CF21" s="151">
        <v>0</v>
      </c>
      <c r="CG21" s="152"/>
      <c r="CH21" s="152"/>
      <c r="CI21" s="152"/>
      <c r="CJ21" s="152"/>
      <c r="CK21" s="152"/>
      <c r="CL21" s="152"/>
      <c r="CM21" s="153"/>
      <c r="CN21" s="151">
        <v>0</v>
      </c>
      <c r="CO21" s="152"/>
      <c r="CP21" s="152"/>
      <c r="CQ21" s="152"/>
      <c r="CR21" s="152"/>
      <c r="CS21" s="152"/>
      <c r="CT21" s="152"/>
      <c r="CU21" s="153"/>
    </row>
    <row r="22" spans="1:99" s="3" customFormat="1" ht="12.75">
      <c r="A22" s="268" t="s">
        <v>42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353"/>
      <c r="R22" s="235"/>
      <c r="S22" s="235"/>
      <c r="T22" s="235"/>
      <c r="U22" s="236"/>
      <c r="V22" s="237"/>
      <c r="W22" s="235"/>
      <c r="X22" s="235"/>
      <c r="Y22" s="235"/>
      <c r="Z22" s="235"/>
      <c r="AA22" s="236"/>
      <c r="AB22" s="222"/>
      <c r="AC22" s="223"/>
      <c r="AD22" s="223"/>
      <c r="AE22" s="223"/>
      <c r="AF22" s="223"/>
      <c r="AG22" s="223"/>
      <c r="AH22" s="223"/>
      <c r="AI22" s="224"/>
      <c r="AJ22" s="222"/>
      <c r="AK22" s="223"/>
      <c r="AL22" s="223"/>
      <c r="AM22" s="223"/>
      <c r="AN22" s="223"/>
      <c r="AO22" s="223"/>
      <c r="AP22" s="223"/>
      <c r="AQ22" s="224"/>
      <c r="AR22" s="222"/>
      <c r="AS22" s="223"/>
      <c r="AT22" s="223"/>
      <c r="AU22" s="223"/>
      <c r="AV22" s="223"/>
      <c r="AW22" s="223"/>
      <c r="AX22" s="223"/>
      <c r="AY22" s="224"/>
      <c r="AZ22" s="222"/>
      <c r="BA22" s="223"/>
      <c r="BB22" s="223"/>
      <c r="BC22" s="223"/>
      <c r="BD22" s="223"/>
      <c r="BE22" s="223"/>
      <c r="BF22" s="223"/>
      <c r="BG22" s="224"/>
      <c r="BH22" s="222"/>
      <c r="BI22" s="223"/>
      <c r="BJ22" s="223"/>
      <c r="BK22" s="223"/>
      <c r="BL22" s="223"/>
      <c r="BM22" s="223"/>
      <c r="BN22" s="223"/>
      <c r="BO22" s="224"/>
      <c r="BP22" s="222"/>
      <c r="BQ22" s="223"/>
      <c r="BR22" s="223"/>
      <c r="BS22" s="223"/>
      <c r="BT22" s="223"/>
      <c r="BU22" s="223"/>
      <c r="BV22" s="223"/>
      <c r="BW22" s="224"/>
      <c r="BX22" s="222"/>
      <c r="BY22" s="223"/>
      <c r="BZ22" s="223"/>
      <c r="CA22" s="223"/>
      <c r="CB22" s="223"/>
      <c r="CC22" s="223"/>
      <c r="CD22" s="223"/>
      <c r="CE22" s="224"/>
      <c r="CF22" s="222"/>
      <c r="CG22" s="223"/>
      <c r="CH22" s="223"/>
      <c r="CI22" s="223"/>
      <c r="CJ22" s="223"/>
      <c r="CK22" s="223"/>
      <c r="CL22" s="223"/>
      <c r="CM22" s="224"/>
      <c r="CN22" s="222"/>
      <c r="CO22" s="223"/>
      <c r="CP22" s="223"/>
      <c r="CQ22" s="223"/>
      <c r="CR22" s="223"/>
      <c r="CS22" s="223"/>
      <c r="CT22" s="223"/>
      <c r="CU22" s="224"/>
    </row>
    <row r="23" spans="1:99" s="3" customFormat="1" ht="12.75">
      <c r="A23" s="268" t="s">
        <v>43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353"/>
      <c r="R23" s="235"/>
      <c r="S23" s="235"/>
      <c r="T23" s="235"/>
      <c r="U23" s="236"/>
      <c r="V23" s="237"/>
      <c r="W23" s="235"/>
      <c r="X23" s="235"/>
      <c r="Y23" s="235"/>
      <c r="Z23" s="235"/>
      <c r="AA23" s="236"/>
      <c r="AB23" s="222"/>
      <c r="AC23" s="223"/>
      <c r="AD23" s="223"/>
      <c r="AE23" s="223"/>
      <c r="AF23" s="223"/>
      <c r="AG23" s="223"/>
      <c r="AH23" s="223"/>
      <c r="AI23" s="224"/>
      <c r="AJ23" s="222"/>
      <c r="AK23" s="223"/>
      <c r="AL23" s="223"/>
      <c r="AM23" s="223"/>
      <c r="AN23" s="223"/>
      <c r="AO23" s="223"/>
      <c r="AP23" s="223"/>
      <c r="AQ23" s="224"/>
      <c r="AR23" s="222"/>
      <c r="AS23" s="223"/>
      <c r="AT23" s="223"/>
      <c r="AU23" s="223"/>
      <c r="AV23" s="223"/>
      <c r="AW23" s="223"/>
      <c r="AX23" s="223"/>
      <c r="AY23" s="224"/>
      <c r="AZ23" s="222"/>
      <c r="BA23" s="223"/>
      <c r="BB23" s="223"/>
      <c r="BC23" s="223"/>
      <c r="BD23" s="223"/>
      <c r="BE23" s="223"/>
      <c r="BF23" s="223"/>
      <c r="BG23" s="224"/>
      <c r="BH23" s="222"/>
      <c r="BI23" s="223"/>
      <c r="BJ23" s="223"/>
      <c r="BK23" s="223"/>
      <c r="BL23" s="223"/>
      <c r="BM23" s="223"/>
      <c r="BN23" s="223"/>
      <c r="BO23" s="224"/>
      <c r="BP23" s="222"/>
      <c r="BQ23" s="223"/>
      <c r="BR23" s="223"/>
      <c r="BS23" s="223"/>
      <c r="BT23" s="223"/>
      <c r="BU23" s="223"/>
      <c r="BV23" s="223"/>
      <c r="BW23" s="224"/>
      <c r="BX23" s="222"/>
      <c r="BY23" s="223"/>
      <c r="BZ23" s="223"/>
      <c r="CA23" s="223"/>
      <c r="CB23" s="223"/>
      <c r="CC23" s="223"/>
      <c r="CD23" s="223"/>
      <c r="CE23" s="224"/>
      <c r="CF23" s="222"/>
      <c r="CG23" s="223"/>
      <c r="CH23" s="223"/>
      <c r="CI23" s="223"/>
      <c r="CJ23" s="223"/>
      <c r="CK23" s="223"/>
      <c r="CL23" s="223"/>
      <c r="CM23" s="224"/>
      <c r="CN23" s="222"/>
      <c r="CO23" s="223"/>
      <c r="CP23" s="223"/>
      <c r="CQ23" s="223"/>
      <c r="CR23" s="223"/>
      <c r="CS23" s="223"/>
      <c r="CT23" s="223"/>
      <c r="CU23" s="224"/>
    </row>
    <row r="24" spans="1:99" s="3" customFormat="1" ht="12.75">
      <c r="A24" s="157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354"/>
      <c r="R24" s="178"/>
      <c r="S24" s="178"/>
      <c r="T24" s="178"/>
      <c r="U24" s="179"/>
      <c r="V24" s="180"/>
      <c r="W24" s="178"/>
      <c r="X24" s="178"/>
      <c r="Y24" s="178"/>
      <c r="Z24" s="178"/>
      <c r="AA24" s="179"/>
      <c r="AB24" s="169"/>
      <c r="AC24" s="170"/>
      <c r="AD24" s="170"/>
      <c r="AE24" s="170"/>
      <c r="AF24" s="170"/>
      <c r="AG24" s="170"/>
      <c r="AH24" s="170"/>
      <c r="AI24" s="171"/>
      <c r="AJ24" s="169"/>
      <c r="AK24" s="170"/>
      <c r="AL24" s="170"/>
      <c r="AM24" s="170"/>
      <c r="AN24" s="170"/>
      <c r="AO24" s="170"/>
      <c r="AP24" s="170"/>
      <c r="AQ24" s="171"/>
      <c r="AR24" s="169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1"/>
      <c r="BH24" s="169"/>
      <c r="BI24" s="170"/>
      <c r="BJ24" s="170"/>
      <c r="BK24" s="170"/>
      <c r="BL24" s="170"/>
      <c r="BM24" s="170"/>
      <c r="BN24" s="170"/>
      <c r="BO24" s="171"/>
      <c r="BP24" s="169"/>
      <c r="BQ24" s="170"/>
      <c r="BR24" s="170"/>
      <c r="BS24" s="170"/>
      <c r="BT24" s="170"/>
      <c r="BU24" s="170"/>
      <c r="BV24" s="170"/>
      <c r="BW24" s="171"/>
      <c r="BX24" s="169"/>
      <c r="BY24" s="170"/>
      <c r="BZ24" s="170"/>
      <c r="CA24" s="170"/>
      <c r="CB24" s="170"/>
      <c r="CC24" s="170"/>
      <c r="CD24" s="170"/>
      <c r="CE24" s="171"/>
      <c r="CF24" s="169"/>
      <c r="CG24" s="170"/>
      <c r="CH24" s="170"/>
      <c r="CI24" s="170"/>
      <c r="CJ24" s="170"/>
      <c r="CK24" s="170"/>
      <c r="CL24" s="170"/>
      <c r="CM24" s="171"/>
      <c r="CN24" s="169"/>
      <c r="CO24" s="170"/>
      <c r="CP24" s="170"/>
      <c r="CQ24" s="170"/>
      <c r="CR24" s="170"/>
      <c r="CS24" s="170"/>
      <c r="CT24" s="170"/>
      <c r="CU24" s="171"/>
    </row>
    <row r="25" spans="1:99" s="3" customFormat="1" ht="12.75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355"/>
      <c r="R25" s="184"/>
      <c r="S25" s="184"/>
      <c r="T25" s="184"/>
      <c r="U25" s="185"/>
      <c r="V25" s="198"/>
      <c r="W25" s="184"/>
      <c r="X25" s="184"/>
      <c r="Y25" s="184"/>
      <c r="Z25" s="184"/>
      <c r="AA25" s="185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3" customFormat="1" ht="12.75">
      <c r="A26" s="160" t="s">
        <v>45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352" t="s">
        <v>46</v>
      </c>
      <c r="R26" s="163"/>
      <c r="S26" s="163"/>
      <c r="T26" s="163"/>
      <c r="U26" s="164"/>
      <c r="V26" s="167"/>
      <c r="W26" s="163"/>
      <c r="X26" s="163"/>
      <c r="Y26" s="163"/>
      <c r="Z26" s="163"/>
      <c r="AA26" s="164"/>
      <c r="AB26" s="151">
        <f>6040231.57-AB21</f>
        <v>3886752.7800000003</v>
      </c>
      <c r="AC26" s="152"/>
      <c r="AD26" s="152"/>
      <c r="AE26" s="152"/>
      <c r="AF26" s="152"/>
      <c r="AG26" s="152"/>
      <c r="AH26" s="152"/>
      <c r="AI26" s="153"/>
      <c r="AJ26" s="151">
        <v>4207100</v>
      </c>
      <c r="AK26" s="152"/>
      <c r="AL26" s="152"/>
      <c r="AM26" s="152"/>
      <c r="AN26" s="152"/>
      <c r="AO26" s="152"/>
      <c r="AP26" s="152"/>
      <c r="AQ26" s="153"/>
      <c r="AR26" s="151">
        <v>4207100</v>
      </c>
      <c r="AS26" s="152"/>
      <c r="AT26" s="152"/>
      <c r="AU26" s="152"/>
      <c r="AV26" s="152"/>
      <c r="AW26" s="152"/>
      <c r="AX26" s="152"/>
      <c r="AY26" s="153"/>
      <c r="AZ26" s="151">
        <f>AB26</f>
        <v>3886752.7800000003</v>
      </c>
      <c r="BA26" s="152"/>
      <c r="BB26" s="152"/>
      <c r="BC26" s="152"/>
      <c r="BD26" s="152"/>
      <c r="BE26" s="152"/>
      <c r="BF26" s="152"/>
      <c r="BG26" s="153"/>
      <c r="BH26" s="151">
        <f>AJ26</f>
        <v>4207100</v>
      </c>
      <c r="BI26" s="152"/>
      <c r="BJ26" s="152"/>
      <c r="BK26" s="152"/>
      <c r="BL26" s="152"/>
      <c r="BM26" s="152"/>
      <c r="BN26" s="152"/>
      <c r="BO26" s="153"/>
      <c r="BP26" s="151">
        <f>AR26</f>
        <v>4207100</v>
      </c>
      <c r="BQ26" s="152"/>
      <c r="BR26" s="152"/>
      <c r="BS26" s="152"/>
      <c r="BT26" s="152"/>
      <c r="BU26" s="152"/>
      <c r="BV26" s="152"/>
      <c r="BW26" s="153"/>
      <c r="BX26" s="151">
        <v>0</v>
      </c>
      <c r="BY26" s="152"/>
      <c r="BZ26" s="152"/>
      <c r="CA26" s="152"/>
      <c r="CB26" s="152"/>
      <c r="CC26" s="152"/>
      <c r="CD26" s="152"/>
      <c r="CE26" s="153"/>
      <c r="CF26" s="151">
        <v>0</v>
      </c>
      <c r="CG26" s="152"/>
      <c r="CH26" s="152"/>
      <c r="CI26" s="152"/>
      <c r="CJ26" s="152"/>
      <c r="CK26" s="152"/>
      <c r="CL26" s="152"/>
      <c r="CM26" s="153"/>
      <c r="CN26" s="151">
        <v>0</v>
      </c>
      <c r="CO26" s="152"/>
      <c r="CP26" s="152"/>
      <c r="CQ26" s="152"/>
      <c r="CR26" s="152"/>
      <c r="CS26" s="152"/>
      <c r="CT26" s="152"/>
      <c r="CU26" s="153"/>
    </row>
    <row r="27" spans="1:99" s="3" customFormat="1" ht="12.75">
      <c r="A27" s="268" t="s">
        <v>47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353"/>
      <c r="R27" s="235"/>
      <c r="S27" s="235"/>
      <c r="T27" s="235"/>
      <c r="U27" s="236"/>
      <c r="V27" s="237"/>
      <c r="W27" s="235"/>
      <c r="X27" s="235"/>
      <c r="Y27" s="235"/>
      <c r="Z27" s="235"/>
      <c r="AA27" s="236"/>
      <c r="AB27" s="222"/>
      <c r="AC27" s="223"/>
      <c r="AD27" s="223"/>
      <c r="AE27" s="223"/>
      <c r="AF27" s="223"/>
      <c r="AG27" s="223"/>
      <c r="AH27" s="223"/>
      <c r="AI27" s="224"/>
      <c r="AJ27" s="222"/>
      <c r="AK27" s="223"/>
      <c r="AL27" s="223"/>
      <c r="AM27" s="223"/>
      <c r="AN27" s="223"/>
      <c r="AO27" s="223"/>
      <c r="AP27" s="223"/>
      <c r="AQ27" s="224"/>
      <c r="AR27" s="222"/>
      <c r="AS27" s="223"/>
      <c r="AT27" s="223"/>
      <c r="AU27" s="223"/>
      <c r="AV27" s="223"/>
      <c r="AW27" s="223"/>
      <c r="AX27" s="223"/>
      <c r="AY27" s="224"/>
      <c r="AZ27" s="222"/>
      <c r="BA27" s="223"/>
      <c r="BB27" s="223"/>
      <c r="BC27" s="223"/>
      <c r="BD27" s="223"/>
      <c r="BE27" s="223"/>
      <c r="BF27" s="223"/>
      <c r="BG27" s="224"/>
      <c r="BH27" s="222"/>
      <c r="BI27" s="223"/>
      <c r="BJ27" s="223"/>
      <c r="BK27" s="223"/>
      <c r="BL27" s="223"/>
      <c r="BM27" s="223"/>
      <c r="BN27" s="223"/>
      <c r="BO27" s="224"/>
      <c r="BP27" s="222"/>
      <c r="BQ27" s="223"/>
      <c r="BR27" s="223"/>
      <c r="BS27" s="223"/>
      <c r="BT27" s="223"/>
      <c r="BU27" s="223"/>
      <c r="BV27" s="223"/>
      <c r="BW27" s="224"/>
      <c r="BX27" s="222"/>
      <c r="BY27" s="223"/>
      <c r="BZ27" s="223"/>
      <c r="CA27" s="223"/>
      <c r="CB27" s="223"/>
      <c r="CC27" s="223"/>
      <c r="CD27" s="223"/>
      <c r="CE27" s="224"/>
      <c r="CF27" s="222"/>
      <c r="CG27" s="223"/>
      <c r="CH27" s="223"/>
      <c r="CI27" s="223"/>
      <c r="CJ27" s="223"/>
      <c r="CK27" s="223"/>
      <c r="CL27" s="223"/>
      <c r="CM27" s="224"/>
      <c r="CN27" s="222"/>
      <c r="CO27" s="223"/>
      <c r="CP27" s="223"/>
      <c r="CQ27" s="223"/>
      <c r="CR27" s="223"/>
      <c r="CS27" s="223"/>
      <c r="CT27" s="223"/>
      <c r="CU27" s="224"/>
    </row>
    <row r="28" spans="1:99" s="3" customFormat="1" ht="12.75">
      <c r="A28" s="157" t="s">
        <v>48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354"/>
      <c r="R28" s="178"/>
      <c r="S28" s="178"/>
      <c r="T28" s="178"/>
      <c r="U28" s="179"/>
      <c r="V28" s="180"/>
      <c r="W28" s="178"/>
      <c r="X28" s="178"/>
      <c r="Y28" s="178"/>
      <c r="Z28" s="178"/>
      <c r="AA28" s="179"/>
      <c r="AB28" s="169"/>
      <c r="AC28" s="170"/>
      <c r="AD28" s="170"/>
      <c r="AE28" s="170"/>
      <c r="AF28" s="170"/>
      <c r="AG28" s="170"/>
      <c r="AH28" s="170"/>
      <c r="AI28" s="171"/>
      <c r="AJ28" s="169"/>
      <c r="AK28" s="170"/>
      <c r="AL28" s="170"/>
      <c r="AM28" s="170"/>
      <c r="AN28" s="170"/>
      <c r="AO28" s="170"/>
      <c r="AP28" s="170"/>
      <c r="AQ28" s="171"/>
      <c r="AR28" s="169"/>
      <c r="AS28" s="170"/>
      <c r="AT28" s="170"/>
      <c r="AU28" s="170"/>
      <c r="AV28" s="170"/>
      <c r="AW28" s="170"/>
      <c r="AX28" s="170"/>
      <c r="AY28" s="171"/>
      <c r="AZ28" s="169"/>
      <c r="BA28" s="170"/>
      <c r="BB28" s="170"/>
      <c r="BC28" s="170"/>
      <c r="BD28" s="170"/>
      <c r="BE28" s="170"/>
      <c r="BF28" s="170"/>
      <c r="BG28" s="171"/>
      <c r="BH28" s="169"/>
      <c r="BI28" s="170"/>
      <c r="BJ28" s="170"/>
      <c r="BK28" s="170"/>
      <c r="BL28" s="170"/>
      <c r="BM28" s="170"/>
      <c r="BN28" s="170"/>
      <c r="BO28" s="171"/>
      <c r="BP28" s="169"/>
      <c r="BQ28" s="170"/>
      <c r="BR28" s="170"/>
      <c r="BS28" s="170"/>
      <c r="BT28" s="170"/>
      <c r="BU28" s="170"/>
      <c r="BV28" s="170"/>
      <c r="BW28" s="171"/>
      <c r="BX28" s="169"/>
      <c r="BY28" s="170"/>
      <c r="BZ28" s="170"/>
      <c r="CA28" s="170"/>
      <c r="CB28" s="170"/>
      <c r="CC28" s="170"/>
      <c r="CD28" s="170"/>
      <c r="CE28" s="171"/>
      <c r="CF28" s="169"/>
      <c r="CG28" s="170"/>
      <c r="CH28" s="170"/>
      <c r="CI28" s="170"/>
      <c r="CJ28" s="170"/>
      <c r="CK28" s="170"/>
      <c r="CL28" s="170"/>
      <c r="CM28" s="171"/>
      <c r="CN28" s="169"/>
      <c r="CO28" s="170"/>
      <c r="CP28" s="170"/>
      <c r="CQ28" s="170"/>
      <c r="CR28" s="170"/>
      <c r="CS28" s="170"/>
      <c r="CT28" s="170"/>
      <c r="CU28" s="171"/>
    </row>
    <row r="29" spans="1:99" s="3" customFormat="1" ht="12.7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355"/>
      <c r="R29" s="184"/>
      <c r="S29" s="184"/>
      <c r="T29" s="184"/>
      <c r="U29" s="185"/>
      <c r="V29" s="198"/>
      <c r="W29" s="184"/>
      <c r="X29" s="184"/>
      <c r="Y29" s="184"/>
      <c r="Z29" s="184"/>
      <c r="AA29" s="185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</row>
    <row r="30" s="3" customFormat="1" ht="12.75"/>
    <row r="31" spans="1:105" s="3" customFormat="1" ht="15.75">
      <c r="A31" s="36"/>
      <c r="DA31" s="65"/>
    </row>
    <row r="32" spans="1:74" s="3" customFormat="1" ht="15">
      <c r="A32" s="314" t="s">
        <v>270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87"/>
      <c r="BV32" s="87"/>
    </row>
    <row r="33" spans="1:74" s="3" customFormat="1" ht="15">
      <c r="A33" s="314" t="s">
        <v>267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87"/>
    </row>
    <row r="34" spans="1:74" s="3" customFormat="1" ht="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</row>
    <row r="35" spans="1:74" s="3" customFormat="1" ht="15">
      <c r="A35" s="314" t="s">
        <v>264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</row>
    <row r="36" spans="1:74" s="3" customFormat="1" ht="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  <row r="37" spans="1:74" s="3" customFormat="1" ht="15">
      <c r="A37" s="314" t="s">
        <v>266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</row>
    <row r="38" spans="1:74" s="3" customFormat="1" ht="15">
      <c r="A38" s="314" t="s">
        <v>157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87"/>
    </row>
    <row r="39" spans="1:74" s="3" customFormat="1" ht="15">
      <c r="A39" s="314" t="s">
        <v>265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87"/>
    </row>
    <row r="40" spans="1:74" s="3" customFormat="1" ht="15.75">
      <c r="A40" s="6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3" customFormat="1" ht="15.75">
      <c r="A41" s="3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</sheetData>
  <sheetProtection/>
  <mergeCells count="176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BX8:CU8"/>
    <mergeCell ref="A9:P9"/>
    <mergeCell ref="Q9:U9"/>
    <mergeCell ref="V9:AA9"/>
    <mergeCell ref="AB9:AY9"/>
    <mergeCell ref="AZ9:BW9"/>
    <mergeCell ref="BX9:CU9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A3:CU3"/>
    <mergeCell ref="AN4:BC4"/>
    <mergeCell ref="BD4:BF4"/>
    <mergeCell ref="BG4:BI4"/>
    <mergeCell ref="A6:P6"/>
    <mergeCell ref="Q6:U6"/>
    <mergeCell ref="V6:AA6"/>
    <mergeCell ref="AB6:CU6"/>
    <mergeCell ref="A32:BT32"/>
    <mergeCell ref="A33:BU33"/>
    <mergeCell ref="A35:BV35"/>
    <mergeCell ref="A37:BV37"/>
    <mergeCell ref="A38:BU38"/>
    <mergeCell ref="A39:BU39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workbookViewId="0" topLeftCell="A1">
      <selection activeCell="A28" sqref="A28:E28"/>
    </sheetView>
  </sheetViews>
  <sheetFormatPr defaultColWidth="9.00390625" defaultRowHeight="12.75"/>
  <cols>
    <col min="1" max="1" width="31.375" style="0" customWidth="1"/>
    <col min="2" max="2" width="11.375" style="0" customWidth="1"/>
    <col min="3" max="3" width="10.75390625" style="0" customWidth="1"/>
    <col min="4" max="7" width="10.375" style="0" customWidth="1"/>
  </cols>
  <sheetData>
    <row r="1" spans="1:7" ht="12.75">
      <c r="A1" s="46"/>
      <c r="B1" s="46"/>
      <c r="C1" s="46"/>
      <c r="D1" s="46"/>
      <c r="E1" s="46"/>
      <c r="F1" s="46"/>
      <c r="G1" s="46" t="s">
        <v>49</v>
      </c>
    </row>
    <row r="2" spans="1:7" ht="12.75">
      <c r="A2" s="46"/>
      <c r="B2" s="46"/>
      <c r="C2" s="46"/>
      <c r="D2" s="46"/>
      <c r="E2" s="46"/>
      <c r="F2" s="46"/>
      <c r="G2" s="46"/>
    </row>
    <row r="3" spans="1:7" ht="12.75">
      <c r="A3" s="46"/>
      <c r="B3" s="46"/>
      <c r="C3" s="64" t="s">
        <v>54</v>
      </c>
      <c r="D3" s="46"/>
      <c r="E3" s="46"/>
      <c r="F3" s="46"/>
      <c r="G3" s="46"/>
    </row>
    <row r="4" spans="1:7" ht="12.75">
      <c r="A4" s="46"/>
      <c r="B4" s="46"/>
      <c r="C4" s="46"/>
      <c r="D4" s="46"/>
      <c r="E4" s="46"/>
      <c r="F4" s="46"/>
      <c r="G4" s="46"/>
    </row>
    <row r="5" spans="1:7" ht="24">
      <c r="A5" s="358" t="s">
        <v>3</v>
      </c>
      <c r="B5" s="359"/>
      <c r="C5" s="359"/>
      <c r="D5" s="359"/>
      <c r="E5" s="360"/>
      <c r="F5" s="47" t="s">
        <v>50</v>
      </c>
      <c r="G5" s="47" t="s">
        <v>205</v>
      </c>
    </row>
    <row r="6" spans="1:7" ht="12.75">
      <c r="A6" s="361">
        <v>1</v>
      </c>
      <c r="B6" s="362"/>
      <c r="C6" s="362"/>
      <c r="D6" s="362"/>
      <c r="E6" s="363"/>
      <c r="F6" s="48">
        <v>2</v>
      </c>
      <c r="G6" s="48">
        <v>3</v>
      </c>
    </row>
    <row r="7" spans="1:7" ht="13.5" customHeight="1">
      <c r="A7" s="49" t="s">
        <v>55</v>
      </c>
      <c r="B7" s="50"/>
      <c r="C7" s="50"/>
      <c r="D7" s="50"/>
      <c r="E7" s="51"/>
      <c r="F7" s="52" t="s">
        <v>51</v>
      </c>
      <c r="G7" s="24">
        <v>0</v>
      </c>
    </row>
    <row r="8" spans="1:7" ht="12.75">
      <c r="A8" s="53" t="s">
        <v>56</v>
      </c>
      <c r="B8" s="54"/>
      <c r="C8" s="54"/>
      <c r="D8" s="54"/>
      <c r="E8" s="55"/>
      <c r="F8" s="364" t="s">
        <v>52</v>
      </c>
      <c r="G8" s="367">
        <v>0</v>
      </c>
    </row>
    <row r="9" spans="1:7" ht="12.75">
      <c r="A9" s="56" t="s">
        <v>57</v>
      </c>
      <c r="B9" s="57"/>
      <c r="C9" s="57"/>
      <c r="D9" s="57"/>
      <c r="E9" s="58"/>
      <c r="F9" s="365"/>
      <c r="G9" s="368"/>
    </row>
    <row r="10" spans="1:7" ht="12.75">
      <c r="A10" s="59" t="s">
        <v>58</v>
      </c>
      <c r="B10" s="60"/>
      <c r="C10" s="60"/>
      <c r="D10" s="60"/>
      <c r="E10" s="61"/>
      <c r="F10" s="366"/>
      <c r="G10" s="369"/>
    </row>
    <row r="11" spans="1:7" ht="13.5" customHeight="1">
      <c r="A11" s="60" t="s">
        <v>59</v>
      </c>
      <c r="B11" s="60"/>
      <c r="C11" s="60"/>
      <c r="D11" s="60"/>
      <c r="E11" s="60"/>
      <c r="F11" s="62" t="s">
        <v>53</v>
      </c>
      <c r="G11" s="24">
        <v>0</v>
      </c>
    </row>
    <row r="12" spans="1:7" ht="12.75">
      <c r="A12" s="296"/>
      <c r="B12" s="296"/>
      <c r="C12" s="296"/>
      <c r="D12" s="296"/>
      <c r="E12" s="296"/>
      <c r="F12" s="296"/>
      <c r="G12" s="296"/>
    </row>
    <row r="13" spans="1:7" ht="12.75">
      <c r="A13" s="46"/>
      <c r="B13" s="46"/>
      <c r="C13" s="46"/>
      <c r="D13" s="46"/>
      <c r="E13" s="46"/>
      <c r="F13" s="46"/>
      <c r="G13" s="46"/>
    </row>
    <row r="14" spans="1:7" ht="12.75">
      <c r="A14" s="46"/>
      <c r="B14" s="46"/>
      <c r="C14" s="46"/>
      <c r="D14" s="46"/>
      <c r="E14" s="46"/>
      <c r="F14" s="46"/>
      <c r="G14" s="46"/>
    </row>
    <row r="15" spans="1:7" ht="12.75">
      <c r="A15" s="64" t="s">
        <v>206</v>
      </c>
      <c r="B15" s="46"/>
      <c r="C15" s="46"/>
      <c r="D15" s="46"/>
      <c r="E15" s="46"/>
      <c r="F15" s="46"/>
      <c r="G15" s="46"/>
    </row>
    <row r="17" spans="1:7" ht="12.75">
      <c r="A17" s="370" t="s">
        <v>3</v>
      </c>
      <c r="B17" s="373" t="s">
        <v>143</v>
      </c>
      <c r="C17" s="376" t="s">
        <v>144</v>
      </c>
      <c r="D17" s="377"/>
      <c r="E17" s="377"/>
      <c r="F17" s="377"/>
      <c r="G17" s="378"/>
    </row>
    <row r="18" spans="1:7" ht="12.75">
      <c r="A18" s="371"/>
      <c r="B18" s="374"/>
      <c r="C18" s="373" t="s">
        <v>65</v>
      </c>
      <c r="D18" s="376" t="s">
        <v>145</v>
      </c>
      <c r="E18" s="377"/>
      <c r="F18" s="377"/>
      <c r="G18" s="378"/>
    </row>
    <row r="19" spans="1:7" ht="12.75">
      <c r="A19" s="372"/>
      <c r="B19" s="375"/>
      <c r="C19" s="375"/>
      <c r="D19" s="44" t="s">
        <v>146</v>
      </c>
      <c r="E19" s="44" t="s">
        <v>147</v>
      </c>
      <c r="F19" s="44" t="s">
        <v>148</v>
      </c>
      <c r="G19" s="44" t="s">
        <v>149</v>
      </c>
    </row>
    <row r="20" spans="1:7" ht="15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</row>
    <row r="21" spans="1:7" ht="12.75">
      <c r="A21" s="43" t="s">
        <v>150</v>
      </c>
      <c r="B21" s="44" t="s">
        <v>67</v>
      </c>
      <c r="C21" s="44">
        <f>SUM(D21:G21)/4</f>
        <v>79</v>
      </c>
      <c r="D21" s="44">
        <v>79</v>
      </c>
      <c r="E21" s="44">
        <v>79</v>
      </c>
      <c r="F21" s="44">
        <v>79</v>
      </c>
      <c r="G21" s="44">
        <v>79</v>
      </c>
    </row>
    <row r="22" spans="1:7" ht="25.5">
      <c r="A22" s="43" t="s">
        <v>151</v>
      </c>
      <c r="B22" s="44" t="s">
        <v>68</v>
      </c>
      <c r="C22" s="45">
        <f>SUM(D22:G22)/4</f>
        <v>20174.57805907173</v>
      </c>
      <c r="D22" s="45">
        <f>D23*1000/D21/3</f>
        <v>16946.645569620254</v>
      </c>
      <c r="E22" s="45">
        <f>E23*1000/E21/3</f>
        <v>19367.59493670886</v>
      </c>
      <c r="F22" s="45">
        <f>F23*1000/F21/3</f>
        <v>20174.57805907173</v>
      </c>
      <c r="G22" s="45">
        <f>G23*1000/G21/3</f>
        <v>24209.493670886077</v>
      </c>
    </row>
    <row r="23" spans="1:7" ht="12.75">
      <c r="A23" s="43" t="s">
        <v>262</v>
      </c>
      <c r="B23" s="44" t="s">
        <v>152</v>
      </c>
      <c r="C23" s="45">
        <v>19125.5</v>
      </c>
      <c r="D23" s="45">
        <f>C23*21%</f>
        <v>4016.355</v>
      </c>
      <c r="E23" s="45">
        <f>C23*24%</f>
        <v>4590.12</v>
      </c>
      <c r="F23" s="45">
        <f>C23*25%</f>
        <v>4781.375</v>
      </c>
      <c r="G23" s="45">
        <f>C23*30%</f>
        <v>5737.65</v>
      </c>
    </row>
    <row r="24" spans="1:7" ht="38.25">
      <c r="A24" s="43" t="s">
        <v>153</v>
      </c>
      <c r="B24" s="44" t="s">
        <v>154</v>
      </c>
      <c r="C24" s="72">
        <f>SUM(D24:G24)/4</f>
        <v>780.75</v>
      </c>
      <c r="D24" s="72">
        <v>783</v>
      </c>
      <c r="E24" s="72">
        <v>780</v>
      </c>
      <c r="F24" s="72">
        <v>780</v>
      </c>
      <c r="G24" s="72">
        <v>780</v>
      </c>
    </row>
    <row r="25" spans="1:7" ht="38.25">
      <c r="A25" s="43" t="s">
        <v>155</v>
      </c>
      <c r="B25" s="44" t="s">
        <v>154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7" spans="1:6" ht="15.75">
      <c r="A27" s="314" t="s">
        <v>156</v>
      </c>
      <c r="B27" s="314"/>
      <c r="C27" s="63"/>
      <c r="D27" s="63"/>
      <c r="E27" s="63"/>
      <c r="F27" s="17"/>
    </row>
    <row r="28" spans="1:6" ht="15.75">
      <c r="A28" s="314" t="s">
        <v>272</v>
      </c>
      <c r="B28" s="314"/>
      <c r="C28" s="314"/>
      <c r="D28" s="314"/>
      <c r="E28" s="314"/>
      <c r="F28" s="17"/>
    </row>
    <row r="29" spans="1:6" ht="15.75">
      <c r="A29" s="314" t="s">
        <v>263</v>
      </c>
      <c r="B29" s="314"/>
      <c r="C29" s="314"/>
      <c r="D29" s="314"/>
      <c r="E29" s="314"/>
      <c r="F29" s="17"/>
    </row>
    <row r="30" spans="1:6" ht="39" customHeight="1">
      <c r="A30" s="314" t="s">
        <v>271</v>
      </c>
      <c r="B30" s="314"/>
      <c r="C30" s="314"/>
      <c r="D30" s="314"/>
      <c r="E30" s="314"/>
      <c r="F30" s="17"/>
    </row>
    <row r="31" spans="1:6" ht="15.75">
      <c r="A31" s="314" t="s">
        <v>157</v>
      </c>
      <c r="B31" s="314"/>
      <c r="C31" s="314"/>
      <c r="D31" s="314"/>
      <c r="E31" s="314"/>
      <c r="F31" s="17"/>
    </row>
    <row r="32" spans="1:6" ht="15.75">
      <c r="A32" s="314" t="s">
        <v>204</v>
      </c>
      <c r="B32" s="314"/>
      <c r="C32" s="314"/>
      <c r="D32" s="314"/>
      <c r="E32" s="314"/>
      <c r="F32" s="17"/>
    </row>
    <row r="33" spans="1:6" ht="15.75">
      <c r="A33" s="18"/>
      <c r="B33" s="17"/>
      <c r="C33" s="17"/>
      <c r="D33" s="17"/>
      <c r="E33" s="17"/>
      <c r="F33" s="17"/>
    </row>
    <row r="34" spans="1:6" ht="15">
      <c r="A34" s="17"/>
      <c r="B34" s="17"/>
      <c r="C34" s="17"/>
      <c r="D34" s="17"/>
      <c r="E34" s="17"/>
      <c r="F34" s="17"/>
    </row>
  </sheetData>
  <sheetProtection/>
  <mergeCells count="16">
    <mergeCell ref="A5:E5"/>
    <mergeCell ref="A6:E6"/>
    <mergeCell ref="F8:F10"/>
    <mergeCell ref="G8:G10"/>
    <mergeCell ref="A12:G12"/>
    <mergeCell ref="A17:A19"/>
    <mergeCell ref="B17:B19"/>
    <mergeCell ref="C17:G17"/>
    <mergeCell ref="C18:C19"/>
    <mergeCell ref="D18:G18"/>
    <mergeCell ref="A27:B27"/>
    <mergeCell ref="A28:E28"/>
    <mergeCell ref="A29:E29"/>
    <mergeCell ref="A30:E30"/>
    <mergeCell ref="A31:E31"/>
    <mergeCell ref="A32:E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S39"/>
  <sheetViews>
    <sheetView view="pageBreakPreview" zoomScaleSheetLayoutView="100" zoomScalePageLayoutView="0" workbookViewId="0" topLeftCell="A3">
      <selection activeCell="U37" sqref="U37:AF37"/>
    </sheetView>
  </sheetViews>
  <sheetFormatPr defaultColWidth="1.12109375" defaultRowHeight="12.75"/>
  <cols>
    <col min="1" max="16384" width="1.12109375" style="1" customWidth="1"/>
  </cols>
  <sheetData>
    <row r="1" s="83" customFormat="1" ht="11.25">
      <c r="DS1" s="82" t="s">
        <v>310</v>
      </c>
    </row>
    <row r="2" s="83" customFormat="1" ht="11.25">
      <c r="DS2" s="82" t="s">
        <v>309</v>
      </c>
    </row>
    <row r="3" s="83" customFormat="1" ht="11.25">
      <c r="DS3" s="82" t="s">
        <v>60</v>
      </c>
    </row>
    <row r="4" s="81" customFormat="1" ht="11.25">
      <c r="DS4" s="82" t="s">
        <v>61</v>
      </c>
    </row>
    <row r="5" s="79" customFormat="1" ht="15.75">
      <c r="DS5" s="80"/>
    </row>
    <row r="7" spans="1:123" s="74" customFormat="1" ht="15.75">
      <c r="A7" s="382" t="s">
        <v>308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</row>
    <row r="8" spans="1:123" s="77" customFormat="1" ht="9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23" s="74" customFormat="1" ht="15.75">
      <c r="A9" s="382" t="s">
        <v>307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</row>
    <row r="10" s="3" customFormat="1" ht="12.75"/>
    <row r="11" spans="1:123" ht="15.75">
      <c r="A11" s="74" t="s">
        <v>306</v>
      </c>
      <c r="T11" s="383" t="s">
        <v>305</v>
      </c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</row>
    <row r="12" spans="1:123" s="75" customFormat="1" ht="9.75">
      <c r="A12" s="7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74" t="s">
        <v>304</v>
      </c>
      <c r="AH13" s="384" t="s">
        <v>303</v>
      </c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</row>
    <row r="15" spans="1:123" ht="15.75">
      <c r="A15" s="382" t="s">
        <v>302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</row>
    <row r="16" s="3" customFormat="1" ht="12.75"/>
    <row r="17" spans="1:123" s="3" customFormat="1" ht="12.75">
      <c r="A17" s="315" t="s">
        <v>301</v>
      </c>
      <c r="B17" s="316"/>
      <c r="C17" s="316"/>
      <c r="D17" s="317"/>
      <c r="E17" s="315" t="s">
        <v>300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7"/>
      <c r="U17" s="315" t="s">
        <v>299</v>
      </c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7"/>
      <c r="AG17" s="321" t="s">
        <v>298</v>
      </c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3"/>
      <c r="CK17" s="315" t="s">
        <v>297</v>
      </c>
      <c r="CL17" s="316"/>
      <c r="CM17" s="316"/>
      <c r="CN17" s="316"/>
      <c r="CO17" s="316"/>
      <c r="CP17" s="316"/>
      <c r="CQ17" s="316"/>
      <c r="CR17" s="316"/>
      <c r="CS17" s="316"/>
      <c r="CT17" s="316"/>
      <c r="CU17" s="317"/>
      <c r="CV17" s="315" t="s">
        <v>296</v>
      </c>
      <c r="CW17" s="316"/>
      <c r="CX17" s="316"/>
      <c r="CY17" s="316"/>
      <c r="CZ17" s="316"/>
      <c r="DA17" s="316"/>
      <c r="DB17" s="316"/>
      <c r="DC17" s="316"/>
      <c r="DD17" s="316"/>
      <c r="DE17" s="317"/>
      <c r="DF17" s="315" t="s">
        <v>295</v>
      </c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7"/>
    </row>
    <row r="18" spans="1:123" s="3" customFormat="1" ht="12.75">
      <c r="A18" s="324" t="s">
        <v>294</v>
      </c>
      <c r="B18" s="325"/>
      <c r="C18" s="325"/>
      <c r="D18" s="326"/>
      <c r="E18" s="324" t="s">
        <v>293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324" t="s">
        <v>292</v>
      </c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6"/>
      <c r="AG18" s="315" t="s">
        <v>65</v>
      </c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7"/>
      <c r="AU18" s="321" t="s">
        <v>6</v>
      </c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3"/>
      <c r="CK18" s="324" t="s">
        <v>291</v>
      </c>
      <c r="CL18" s="325"/>
      <c r="CM18" s="325"/>
      <c r="CN18" s="325"/>
      <c r="CO18" s="325"/>
      <c r="CP18" s="325"/>
      <c r="CQ18" s="325"/>
      <c r="CR18" s="325"/>
      <c r="CS18" s="325"/>
      <c r="CT18" s="325"/>
      <c r="CU18" s="326"/>
      <c r="CV18" s="324" t="s">
        <v>290</v>
      </c>
      <c r="CW18" s="325"/>
      <c r="CX18" s="325"/>
      <c r="CY18" s="325"/>
      <c r="CZ18" s="325"/>
      <c r="DA18" s="325"/>
      <c r="DB18" s="325"/>
      <c r="DC18" s="325"/>
      <c r="DD18" s="325"/>
      <c r="DE18" s="326"/>
      <c r="DF18" s="324" t="s">
        <v>289</v>
      </c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6"/>
    </row>
    <row r="19" spans="1:123" s="3" customFormat="1" ht="12.75">
      <c r="A19" s="324"/>
      <c r="B19" s="325"/>
      <c r="C19" s="325"/>
      <c r="D19" s="326"/>
      <c r="E19" s="324" t="s">
        <v>288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6"/>
      <c r="U19" s="324" t="s">
        <v>287</v>
      </c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6"/>
      <c r="AG19" s="324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6"/>
      <c r="AU19" s="315" t="s">
        <v>286</v>
      </c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7"/>
      <c r="BI19" s="315" t="s">
        <v>285</v>
      </c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7"/>
      <c r="BW19" s="315" t="s">
        <v>285</v>
      </c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7"/>
      <c r="CK19" s="324" t="s">
        <v>283</v>
      </c>
      <c r="CL19" s="325"/>
      <c r="CM19" s="325"/>
      <c r="CN19" s="325"/>
      <c r="CO19" s="325"/>
      <c r="CP19" s="325"/>
      <c r="CQ19" s="325"/>
      <c r="CR19" s="325"/>
      <c r="CS19" s="325"/>
      <c r="CT19" s="325"/>
      <c r="CU19" s="326"/>
      <c r="CV19" s="324"/>
      <c r="CW19" s="325"/>
      <c r="CX19" s="325"/>
      <c r="CY19" s="325"/>
      <c r="CZ19" s="325"/>
      <c r="DA19" s="325"/>
      <c r="DB19" s="325"/>
      <c r="DC19" s="325"/>
      <c r="DD19" s="325"/>
      <c r="DE19" s="326"/>
      <c r="DF19" s="324" t="s">
        <v>284</v>
      </c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6"/>
    </row>
    <row r="20" spans="1:123" s="3" customFormat="1" ht="12.75">
      <c r="A20" s="324"/>
      <c r="B20" s="325"/>
      <c r="C20" s="325"/>
      <c r="D20" s="326"/>
      <c r="E20" s="324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4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6"/>
      <c r="AG20" s="324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6"/>
      <c r="AU20" s="324" t="s">
        <v>283</v>
      </c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6"/>
      <c r="BI20" s="324" t="s">
        <v>282</v>
      </c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6"/>
      <c r="BW20" s="324" t="s">
        <v>281</v>
      </c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6"/>
      <c r="CK20" s="324" t="s">
        <v>280</v>
      </c>
      <c r="CL20" s="325"/>
      <c r="CM20" s="325"/>
      <c r="CN20" s="325"/>
      <c r="CO20" s="325"/>
      <c r="CP20" s="325"/>
      <c r="CQ20" s="325"/>
      <c r="CR20" s="325"/>
      <c r="CS20" s="325"/>
      <c r="CT20" s="325"/>
      <c r="CU20" s="326"/>
      <c r="CV20" s="324"/>
      <c r="CW20" s="325"/>
      <c r="CX20" s="325"/>
      <c r="CY20" s="325"/>
      <c r="CZ20" s="325"/>
      <c r="DA20" s="325"/>
      <c r="DB20" s="325"/>
      <c r="DC20" s="325"/>
      <c r="DD20" s="325"/>
      <c r="DE20" s="326"/>
      <c r="DF20" s="324" t="s">
        <v>279</v>
      </c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6"/>
    </row>
    <row r="21" spans="1:123" s="3" customFormat="1" ht="12.75">
      <c r="A21" s="324"/>
      <c r="B21" s="325"/>
      <c r="C21" s="325"/>
      <c r="D21" s="326"/>
      <c r="E21" s="324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324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6"/>
      <c r="AG21" s="324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6"/>
      <c r="AU21" s="324" t="s">
        <v>278</v>
      </c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6"/>
      <c r="BI21" s="324" t="s">
        <v>277</v>
      </c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6"/>
      <c r="BW21" s="324" t="s">
        <v>277</v>
      </c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6"/>
      <c r="CK21" s="324"/>
      <c r="CL21" s="325"/>
      <c r="CM21" s="325"/>
      <c r="CN21" s="325"/>
      <c r="CO21" s="325"/>
      <c r="CP21" s="325"/>
      <c r="CQ21" s="325"/>
      <c r="CR21" s="325"/>
      <c r="CS21" s="325"/>
      <c r="CT21" s="325"/>
      <c r="CU21" s="326"/>
      <c r="CV21" s="324"/>
      <c r="CW21" s="325"/>
      <c r="CX21" s="325"/>
      <c r="CY21" s="325"/>
      <c r="CZ21" s="325"/>
      <c r="DA21" s="325"/>
      <c r="DB21" s="325"/>
      <c r="DC21" s="325"/>
      <c r="DD21" s="325"/>
      <c r="DE21" s="326"/>
      <c r="DF21" s="324" t="s">
        <v>276</v>
      </c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6"/>
    </row>
    <row r="22" spans="1:123" s="3" customFormat="1" ht="12.75">
      <c r="A22" s="321">
        <v>1</v>
      </c>
      <c r="B22" s="322"/>
      <c r="C22" s="322"/>
      <c r="D22" s="323"/>
      <c r="E22" s="321">
        <v>2</v>
      </c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3"/>
      <c r="U22" s="321">
        <v>3</v>
      </c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3"/>
      <c r="AG22" s="321">
        <v>4</v>
      </c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3"/>
      <c r="AU22" s="321">
        <v>5</v>
      </c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3"/>
      <c r="BI22" s="321">
        <v>6</v>
      </c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3"/>
      <c r="BW22" s="321">
        <v>7</v>
      </c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3"/>
      <c r="CK22" s="321">
        <v>8</v>
      </c>
      <c r="CL22" s="322"/>
      <c r="CM22" s="322"/>
      <c r="CN22" s="322"/>
      <c r="CO22" s="322"/>
      <c r="CP22" s="322"/>
      <c r="CQ22" s="322"/>
      <c r="CR22" s="322"/>
      <c r="CS22" s="322"/>
      <c r="CT22" s="322"/>
      <c r="CU22" s="323"/>
      <c r="CV22" s="321">
        <v>9</v>
      </c>
      <c r="CW22" s="322"/>
      <c r="CX22" s="322"/>
      <c r="CY22" s="322"/>
      <c r="CZ22" s="322"/>
      <c r="DA22" s="322"/>
      <c r="DB22" s="322"/>
      <c r="DC22" s="322"/>
      <c r="DD22" s="322"/>
      <c r="DE22" s="323"/>
      <c r="DF22" s="321">
        <v>10</v>
      </c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3"/>
    </row>
    <row r="23" spans="1:123" s="3" customFormat="1" ht="44.25" customHeight="1">
      <c r="A23" s="181">
        <v>1</v>
      </c>
      <c r="B23" s="182"/>
      <c r="C23" s="182"/>
      <c r="D23" s="183"/>
      <c r="E23" s="258" t="s">
        <v>474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60"/>
      <c r="U23" s="379">
        <v>3.5</v>
      </c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1"/>
      <c r="AG23" s="379">
        <v>7800</v>
      </c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1"/>
      <c r="AU23" s="379">
        <v>3996</v>
      </c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1"/>
      <c r="BI23" s="379">
        <v>3804</v>
      </c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1"/>
      <c r="BW23" s="379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1"/>
      <c r="CK23" s="379"/>
      <c r="CL23" s="380"/>
      <c r="CM23" s="380"/>
      <c r="CN23" s="380"/>
      <c r="CO23" s="380"/>
      <c r="CP23" s="380"/>
      <c r="CQ23" s="380"/>
      <c r="CR23" s="380"/>
      <c r="CS23" s="380"/>
      <c r="CT23" s="380"/>
      <c r="CU23" s="381"/>
      <c r="CV23" s="379">
        <v>1</v>
      </c>
      <c r="CW23" s="380"/>
      <c r="CX23" s="380"/>
      <c r="CY23" s="380"/>
      <c r="CZ23" s="380"/>
      <c r="DA23" s="380"/>
      <c r="DB23" s="380"/>
      <c r="DC23" s="380"/>
      <c r="DD23" s="380"/>
      <c r="DE23" s="381"/>
      <c r="DF23" s="379">
        <f aca="true" t="shared" si="0" ref="DF23:DF38">U23*AG23*(1+CK23/100)*CV23*12</f>
        <v>327600</v>
      </c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1"/>
    </row>
    <row r="24" spans="1:123" s="3" customFormat="1" ht="12.75" hidden="1">
      <c r="A24" s="181"/>
      <c r="B24" s="182"/>
      <c r="C24" s="182"/>
      <c r="D24" s="183"/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  <c r="U24" s="379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1"/>
      <c r="AG24" s="379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1"/>
      <c r="AU24" s="379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1"/>
      <c r="BI24" s="379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1"/>
      <c r="BW24" s="379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1"/>
      <c r="CK24" s="379"/>
      <c r="CL24" s="380"/>
      <c r="CM24" s="380"/>
      <c r="CN24" s="380"/>
      <c r="CO24" s="380"/>
      <c r="CP24" s="380"/>
      <c r="CQ24" s="380"/>
      <c r="CR24" s="380"/>
      <c r="CS24" s="380"/>
      <c r="CT24" s="380"/>
      <c r="CU24" s="381"/>
      <c r="CV24" s="379"/>
      <c r="CW24" s="380"/>
      <c r="CX24" s="380"/>
      <c r="CY24" s="380"/>
      <c r="CZ24" s="380"/>
      <c r="DA24" s="380"/>
      <c r="DB24" s="380"/>
      <c r="DC24" s="380"/>
      <c r="DD24" s="380"/>
      <c r="DE24" s="381"/>
      <c r="DF24" s="379">
        <f t="shared" si="0"/>
        <v>0</v>
      </c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1"/>
    </row>
    <row r="25" spans="1:123" s="3" customFormat="1" ht="12.75" hidden="1">
      <c r="A25" s="181"/>
      <c r="B25" s="182"/>
      <c r="C25" s="182"/>
      <c r="D25" s="183"/>
      <c r="E25" s="181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  <c r="U25" s="379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1"/>
      <c r="AG25" s="379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1"/>
      <c r="AU25" s="379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1"/>
      <c r="BI25" s="379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1"/>
      <c r="BW25" s="379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1"/>
      <c r="CK25" s="379"/>
      <c r="CL25" s="380"/>
      <c r="CM25" s="380"/>
      <c r="CN25" s="380"/>
      <c r="CO25" s="380"/>
      <c r="CP25" s="380"/>
      <c r="CQ25" s="380"/>
      <c r="CR25" s="380"/>
      <c r="CS25" s="380"/>
      <c r="CT25" s="380"/>
      <c r="CU25" s="381"/>
      <c r="CV25" s="379"/>
      <c r="CW25" s="380"/>
      <c r="CX25" s="380"/>
      <c r="CY25" s="380"/>
      <c r="CZ25" s="380"/>
      <c r="DA25" s="380"/>
      <c r="DB25" s="380"/>
      <c r="DC25" s="380"/>
      <c r="DD25" s="380"/>
      <c r="DE25" s="381"/>
      <c r="DF25" s="379">
        <f t="shared" si="0"/>
        <v>0</v>
      </c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1"/>
    </row>
    <row r="26" spans="1:123" s="3" customFormat="1" ht="12.75" hidden="1">
      <c r="A26" s="181"/>
      <c r="B26" s="182"/>
      <c r="C26" s="182"/>
      <c r="D26" s="183"/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379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  <c r="AG26" s="379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1"/>
      <c r="AU26" s="379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1"/>
      <c r="BI26" s="379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1"/>
      <c r="BW26" s="379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1"/>
      <c r="CK26" s="379"/>
      <c r="CL26" s="380"/>
      <c r="CM26" s="380"/>
      <c r="CN26" s="380"/>
      <c r="CO26" s="380"/>
      <c r="CP26" s="380"/>
      <c r="CQ26" s="380"/>
      <c r="CR26" s="380"/>
      <c r="CS26" s="380"/>
      <c r="CT26" s="380"/>
      <c r="CU26" s="381"/>
      <c r="CV26" s="379"/>
      <c r="CW26" s="380"/>
      <c r="CX26" s="380"/>
      <c r="CY26" s="380"/>
      <c r="CZ26" s="380"/>
      <c r="DA26" s="380"/>
      <c r="DB26" s="380"/>
      <c r="DC26" s="380"/>
      <c r="DD26" s="380"/>
      <c r="DE26" s="381"/>
      <c r="DF26" s="379">
        <f t="shared" si="0"/>
        <v>0</v>
      </c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1"/>
    </row>
    <row r="27" spans="1:123" s="3" customFormat="1" ht="12.75" hidden="1">
      <c r="A27" s="181"/>
      <c r="B27" s="182"/>
      <c r="C27" s="182"/>
      <c r="D27" s="183"/>
      <c r="E27" s="181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3"/>
      <c r="U27" s="379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1"/>
      <c r="AG27" s="379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1"/>
      <c r="AU27" s="379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1"/>
      <c r="BI27" s="379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1"/>
      <c r="BW27" s="379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1"/>
      <c r="CK27" s="379"/>
      <c r="CL27" s="380"/>
      <c r="CM27" s="380"/>
      <c r="CN27" s="380"/>
      <c r="CO27" s="380"/>
      <c r="CP27" s="380"/>
      <c r="CQ27" s="380"/>
      <c r="CR27" s="380"/>
      <c r="CS27" s="380"/>
      <c r="CT27" s="380"/>
      <c r="CU27" s="381"/>
      <c r="CV27" s="379"/>
      <c r="CW27" s="380"/>
      <c r="CX27" s="380"/>
      <c r="CY27" s="380"/>
      <c r="CZ27" s="380"/>
      <c r="DA27" s="380"/>
      <c r="DB27" s="380"/>
      <c r="DC27" s="380"/>
      <c r="DD27" s="380"/>
      <c r="DE27" s="381"/>
      <c r="DF27" s="379">
        <f t="shared" si="0"/>
        <v>0</v>
      </c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1"/>
    </row>
    <row r="28" spans="1:123" s="3" customFormat="1" ht="12.75" hidden="1">
      <c r="A28" s="181"/>
      <c r="B28" s="182"/>
      <c r="C28" s="182"/>
      <c r="D28" s="183"/>
      <c r="E28" s="181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379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1"/>
      <c r="AG28" s="379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1"/>
      <c r="AU28" s="379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1"/>
      <c r="BI28" s="379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1"/>
      <c r="BW28" s="379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1"/>
      <c r="CK28" s="379"/>
      <c r="CL28" s="380"/>
      <c r="CM28" s="380"/>
      <c r="CN28" s="380"/>
      <c r="CO28" s="380"/>
      <c r="CP28" s="380"/>
      <c r="CQ28" s="380"/>
      <c r="CR28" s="380"/>
      <c r="CS28" s="380"/>
      <c r="CT28" s="380"/>
      <c r="CU28" s="381"/>
      <c r="CV28" s="379"/>
      <c r="CW28" s="380"/>
      <c r="CX28" s="380"/>
      <c r="CY28" s="380"/>
      <c r="CZ28" s="380"/>
      <c r="DA28" s="380"/>
      <c r="DB28" s="380"/>
      <c r="DC28" s="380"/>
      <c r="DD28" s="380"/>
      <c r="DE28" s="381"/>
      <c r="DF28" s="379">
        <f t="shared" si="0"/>
        <v>0</v>
      </c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1"/>
    </row>
    <row r="29" spans="1:123" s="3" customFormat="1" ht="12.75" hidden="1">
      <c r="A29" s="181"/>
      <c r="B29" s="182"/>
      <c r="C29" s="182"/>
      <c r="D29" s="183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379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1"/>
      <c r="AG29" s="379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1"/>
      <c r="AU29" s="379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1"/>
      <c r="BI29" s="379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1"/>
      <c r="BW29" s="379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1"/>
      <c r="CK29" s="379"/>
      <c r="CL29" s="380"/>
      <c r="CM29" s="380"/>
      <c r="CN29" s="380"/>
      <c r="CO29" s="380"/>
      <c r="CP29" s="380"/>
      <c r="CQ29" s="380"/>
      <c r="CR29" s="380"/>
      <c r="CS29" s="380"/>
      <c r="CT29" s="380"/>
      <c r="CU29" s="381"/>
      <c r="CV29" s="379"/>
      <c r="CW29" s="380"/>
      <c r="CX29" s="380"/>
      <c r="CY29" s="380"/>
      <c r="CZ29" s="380"/>
      <c r="DA29" s="380"/>
      <c r="DB29" s="380"/>
      <c r="DC29" s="380"/>
      <c r="DD29" s="380"/>
      <c r="DE29" s="381"/>
      <c r="DF29" s="379">
        <f t="shared" si="0"/>
        <v>0</v>
      </c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1"/>
    </row>
    <row r="30" spans="1:123" s="3" customFormat="1" ht="12.75" hidden="1">
      <c r="A30" s="181"/>
      <c r="B30" s="182"/>
      <c r="C30" s="182"/>
      <c r="D30" s="183"/>
      <c r="E30" s="181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3"/>
      <c r="U30" s="379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1"/>
      <c r="AG30" s="379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1"/>
      <c r="AU30" s="379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1"/>
      <c r="BI30" s="379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1"/>
      <c r="BW30" s="379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1"/>
      <c r="CK30" s="379"/>
      <c r="CL30" s="380"/>
      <c r="CM30" s="380"/>
      <c r="CN30" s="380"/>
      <c r="CO30" s="380"/>
      <c r="CP30" s="380"/>
      <c r="CQ30" s="380"/>
      <c r="CR30" s="380"/>
      <c r="CS30" s="380"/>
      <c r="CT30" s="380"/>
      <c r="CU30" s="381"/>
      <c r="CV30" s="379"/>
      <c r="CW30" s="380"/>
      <c r="CX30" s="380"/>
      <c r="CY30" s="380"/>
      <c r="CZ30" s="380"/>
      <c r="DA30" s="380"/>
      <c r="DB30" s="380"/>
      <c r="DC30" s="380"/>
      <c r="DD30" s="380"/>
      <c r="DE30" s="381"/>
      <c r="DF30" s="379">
        <f t="shared" si="0"/>
        <v>0</v>
      </c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1"/>
    </row>
    <row r="31" spans="1:123" s="3" customFormat="1" ht="12.75" hidden="1">
      <c r="A31" s="181"/>
      <c r="B31" s="182"/>
      <c r="C31" s="182"/>
      <c r="D31" s="183"/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  <c r="U31" s="379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1"/>
      <c r="AG31" s="379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1"/>
      <c r="AU31" s="379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1"/>
      <c r="BI31" s="379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1"/>
      <c r="BW31" s="379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1"/>
      <c r="CK31" s="379"/>
      <c r="CL31" s="380"/>
      <c r="CM31" s="380"/>
      <c r="CN31" s="380"/>
      <c r="CO31" s="380"/>
      <c r="CP31" s="380"/>
      <c r="CQ31" s="380"/>
      <c r="CR31" s="380"/>
      <c r="CS31" s="380"/>
      <c r="CT31" s="380"/>
      <c r="CU31" s="381"/>
      <c r="CV31" s="379"/>
      <c r="CW31" s="380"/>
      <c r="CX31" s="380"/>
      <c r="CY31" s="380"/>
      <c r="CZ31" s="380"/>
      <c r="DA31" s="380"/>
      <c r="DB31" s="380"/>
      <c r="DC31" s="380"/>
      <c r="DD31" s="380"/>
      <c r="DE31" s="381"/>
      <c r="DF31" s="379">
        <f t="shared" si="0"/>
        <v>0</v>
      </c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1"/>
    </row>
    <row r="32" spans="1:123" s="3" customFormat="1" ht="12.75" hidden="1">
      <c r="A32" s="181"/>
      <c r="B32" s="182"/>
      <c r="C32" s="182"/>
      <c r="D32" s="183"/>
      <c r="E32" s="181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3"/>
      <c r="U32" s="379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1"/>
      <c r="AG32" s="379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1"/>
      <c r="AU32" s="379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1"/>
      <c r="BI32" s="379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1"/>
      <c r="BW32" s="379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1"/>
      <c r="CK32" s="379"/>
      <c r="CL32" s="380"/>
      <c r="CM32" s="380"/>
      <c r="CN32" s="380"/>
      <c r="CO32" s="380"/>
      <c r="CP32" s="380"/>
      <c r="CQ32" s="380"/>
      <c r="CR32" s="380"/>
      <c r="CS32" s="380"/>
      <c r="CT32" s="380"/>
      <c r="CU32" s="381"/>
      <c r="CV32" s="379"/>
      <c r="CW32" s="380"/>
      <c r="CX32" s="380"/>
      <c r="CY32" s="380"/>
      <c r="CZ32" s="380"/>
      <c r="DA32" s="380"/>
      <c r="DB32" s="380"/>
      <c r="DC32" s="380"/>
      <c r="DD32" s="380"/>
      <c r="DE32" s="381"/>
      <c r="DF32" s="379">
        <f t="shared" si="0"/>
        <v>0</v>
      </c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1"/>
    </row>
    <row r="33" spans="1:123" s="3" customFormat="1" ht="12.75" hidden="1">
      <c r="A33" s="181"/>
      <c r="B33" s="182"/>
      <c r="C33" s="182"/>
      <c r="D33" s="183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379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1"/>
      <c r="AG33" s="379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1"/>
      <c r="AU33" s="379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1"/>
      <c r="BI33" s="379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1"/>
      <c r="BW33" s="379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1"/>
      <c r="CK33" s="379"/>
      <c r="CL33" s="380"/>
      <c r="CM33" s="380"/>
      <c r="CN33" s="380"/>
      <c r="CO33" s="380"/>
      <c r="CP33" s="380"/>
      <c r="CQ33" s="380"/>
      <c r="CR33" s="380"/>
      <c r="CS33" s="380"/>
      <c r="CT33" s="380"/>
      <c r="CU33" s="381"/>
      <c r="CV33" s="379"/>
      <c r="CW33" s="380"/>
      <c r="CX33" s="380"/>
      <c r="CY33" s="380"/>
      <c r="CZ33" s="380"/>
      <c r="DA33" s="380"/>
      <c r="DB33" s="380"/>
      <c r="DC33" s="380"/>
      <c r="DD33" s="380"/>
      <c r="DE33" s="381"/>
      <c r="DF33" s="379">
        <f t="shared" si="0"/>
        <v>0</v>
      </c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1"/>
    </row>
    <row r="34" spans="1:123" s="3" customFormat="1" ht="12.75" hidden="1">
      <c r="A34" s="181"/>
      <c r="B34" s="182"/>
      <c r="C34" s="182"/>
      <c r="D34" s="183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  <c r="U34" s="379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1"/>
      <c r="AG34" s="379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1"/>
      <c r="AU34" s="379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1"/>
      <c r="BI34" s="379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1"/>
      <c r="BW34" s="379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1"/>
      <c r="CK34" s="379"/>
      <c r="CL34" s="380"/>
      <c r="CM34" s="380"/>
      <c r="CN34" s="380"/>
      <c r="CO34" s="380"/>
      <c r="CP34" s="380"/>
      <c r="CQ34" s="380"/>
      <c r="CR34" s="380"/>
      <c r="CS34" s="380"/>
      <c r="CT34" s="380"/>
      <c r="CU34" s="381"/>
      <c r="CV34" s="379"/>
      <c r="CW34" s="380"/>
      <c r="CX34" s="380"/>
      <c r="CY34" s="380"/>
      <c r="CZ34" s="380"/>
      <c r="DA34" s="380"/>
      <c r="DB34" s="380"/>
      <c r="DC34" s="380"/>
      <c r="DD34" s="380"/>
      <c r="DE34" s="381"/>
      <c r="DF34" s="379">
        <f t="shared" si="0"/>
        <v>0</v>
      </c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1"/>
    </row>
    <row r="35" spans="1:123" s="3" customFormat="1" ht="12.75" hidden="1">
      <c r="A35" s="181"/>
      <c r="B35" s="182"/>
      <c r="C35" s="182"/>
      <c r="D35" s="183"/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3"/>
      <c r="U35" s="379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1"/>
      <c r="AG35" s="379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1"/>
      <c r="AU35" s="379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1"/>
      <c r="BI35" s="379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1"/>
      <c r="BW35" s="379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1"/>
      <c r="CK35" s="379"/>
      <c r="CL35" s="380"/>
      <c r="CM35" s="380"/>
      <c r="CN35" s="380"/>
      <c r="CO35" s="380"/>
      <c r="CP35" s="380"/>
      <c r="CQ35" s="380"/>
      <c r="CR35" s="380"/>
      <c r="CS35" s="380"/>
      <c r="CT35" s="380"/>
      <c r="CU35" s="381"/>
      <c r="CV35" s="379"/>
      <c r="CW35" s="380"/>
      <c r="CX35" s="380"/>
      <c r="CY35" s="380"/>
      <c r="CZ35" s="380"/>
      <c r="DA35" s="380"/>
      <c r="DB35" s="380"/>
      <c r="DC35" s="380"/>
      <c r="DD35" s="380"/>
      <c r="DE35" s="381"/>
      <c r="DF35" s="379">
        <f t="shared" si="0"/>
        <v>0</v>
      </c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1"/>
    </row>
    <row r="36" spans="1:123" s="3" customFormat="1" ht="12.75" hidden="1">
      <c r="A36" s="181"/>
      <c r="B36" s="182"/>
      <c r="C36" s="182"/>
      <c r="D36" s="183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3"/>
      <c r="U36" s="379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1"/>
      <c r="AG36" s="379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1"/>
      <c r="AU36" s="379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1"/>
      <c r="BI36" s="379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1"/>
      <c r="BW36" s="379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1"/>
      <c r="CK36" s="379"/>
      <c r="CL36" s="380"/>
      <c r="CM36" s="380"/>
      <c r="CN36" s="380"/>
      <c r="CO36" s="380"/>
      <c r="CP36" s="380"/>
      <c r="CQ36" s="380"/>
      <c r="CR36" s="380"/>
      <c r="CS36" s="380"/>
      <c r="CT36" s="380"/>
      <c r="CU36" s="381"/>
      <c r="CV36" s="379"/>
      <c r="CW36" s="380"/>
      <c r="CX36" s="380"/>
      <c r="CY36" s="380"/>
      <c r="CZ36" s="380"/>
      <c r="DA36" s="380"/>
      <c r="DB36" s="380"/>
      <c r="DC36" s="380"/>
      <c r="DD36" s="380"/>
      <c r="DE36" s="381"/>
      <c r="DF36" s="379">
        <f t="shared" si="0"/>
        <v>0</v>
      </c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1"/>
    </row>
    <row r="37" spans="1:123" s="3" customFormat="1" ht="12.75" hidden="1">
      <c r="A37" s="181"/>
      <c r="B37" s="182"/>
      <c r="C37" s="182"/>
      <c r="D37" s="183"/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  <c r="U37" s="379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1"/>
      <c r="AG37" s="379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1"/>
      <c r="AU37" s="379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1"/>
      <c r="BI37" s="379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1"/>
      <c r="BW37" s="379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1"/>
      <c r="CK37" s="379"/>
      <c r="CL37" s="380"/>
      <c r="CM37" s="380"/>
      <c r="CN37" s="380"/>
      <c r="CO37" s="380"/>
      <c r="CP37" s="380"/>
      <c r="CQ37" s="380"/>
      <c r="CR37" s="380"/>
      <c r="CS37" s="380"/>
      <c r="CT37" s="380"/>
      <c r="CU37" s="381"/>
      <c r="CV37" s="379"/>
      <c r="CW37" s="380"/>
      <c r="CX37" s="380"/>
      <c r="CY37" s="380"/>
      <c r="CZ37" s="380"/>
      <c r="DA37" s="380"/>
      <c r="DB37" s="380"/>
      <c r="DC37" s="380"/>
      <c r="DD37" s="380"/>
      <c r="DE37" s="381"/>
      <c r="DF37" s="379">
        <f t="shared" si="0"/>
        <v>0</v>
      </c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1"/>
    </row>
    <row r="38" spans="1:123" s="3" customFormat="1" ht="12.75" hidden="1">
      <c r="A38" s="181"/>
      <c r="B38" s="182"/>
      <c r="C38" s="182"/>
      <c r="D38" s="183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3"/>
      <c r="U38" s="379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1"/>
      <c r="AG38" s="379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1"/>
      <c r="AU38" s="379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1"/>
      <c r="BI38" s="379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1"/>
      <c r="BW38" s="379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1"/>
      <c r="CK38" s="388"/>
      <c r="CL38" s="389"/>
      <c r="CM38" s="389"/>
      <c r="CN38" s="389"/>
      <c r="CO38" s="389"/>
      <c r="CP38" s="389"/>
      <c r="CQ38" s="389"/>
      <c r="CR38" s="389"/>
      <c r="CS38" s="389"/>
      <c r="CT38" s="389"/>
      <c r="CU38" s="390"/>
      <c r="CV38" s="379"/>
      <c r="CW38" s="380"/>
      <c r="CX38" s="380"/>
      <c r="CY38" s="380"/>
      <c r="CZ38" s="380"/>
      <c r="DA38" s="380"/>
      <c r="DB38" s="380"/>
      <c r="DC38" s="380"/>
      <c r="DD38" s="380"/>
      <c r="DE38" s="381"/>
      <c r="DF38" s="379">
        <f t="shared" si="0"/>
        <v>0</v>
      </c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1"/>
    </row>
    <row r="39" spans="1:123" s="3" customFormat="1" ht="12.75">
      <c r="A39" s="379" t="s">
        <v>275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1"/>
      <c r="U39" s="385" t="s">
        <v>38</v>
      </c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7"/>
      <c r="AG39" s="379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1"/>
      <c r="AU39" s="385" t="s">
        <v>38</v>
      </c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7"/>
      <c r="BI39" s="385" t="s">
        <v>38</v>
      </c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7"/>
      <c r="BW39" s="385" t="s">
        <v>38</v>
      </c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7"/>
      <c r="CK39" s="333" t="s">
        <v>38</v>
      </c>
      <c r="CL39" s="334"/>
      <c r="CM39" s="334"/>
      <c r="CN39" s="334"/>
      <c r="CO39" s="334"/>
      <c r="CP39" s="334"/>
      <c r="CQ39" s="334"/>
      <c r="CR39" s="334"/>
      <c r="CS39" s="334"/>
      <c r="CT39" s="334"/>
      <c r="CU39" s="335"/>
      <c r="CV39" s="385" t="s">
        <v>38</v>
      </c>
      <c r="CW39" s="386"/>
      <c r="CX39" s="386"/>
      <c r="CY39" s="386"/>
      <c r="CZ39" s="386"/>
      <c r="DA39" s="386"/>
      <c r="DB39" s="386"/>
      <c r="DC39" s="386"/>
      <c r="DD39" s="386"/>
      <c r="DE39" s="387"/>
      <c r="DF39" s="379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1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</sheetData>
  <sheetProtection/>
  <mergeCells count="229">
    <mergeCell ref="CK39:CU39"/>
    <mergeCell ref="CV39:DE39"/>
    <mergeCell ref="DF39:DS39"/>
    <mergeCell ref="BW38:CJ38"/>
    <mergeCell ref="CK38:CU38"/>
    <mergeCell ref="CV38:DE38"/>
    <mergeCell ref="DF38:DS38"/>
    <mergeCell ref="A39:T39"/>
    <mergeCell ref="U39:AF39"/>
    <mergeCell ref="AG39:AT39"/>
    <mergeCell ref="AU39:BH39"/>
    <mergeCell ref="BI39:BV39"/>
    <mergeCell ref="BW39:CJ39"/>
    <mergeCell ref="A38:D38"/>
    <mergeCell ref="E38:T38"/>
    <mergeCell ref="U38:AF38"/>
    <mergeCell ref="AG38:AT38"/>
    <mergeCell ref="AU38:BH38"/>
    <mergeCell ref="BI38:BV38"/>
    <mergeCell ref="BW23:CJ23"/>
    <mergeCell ref="CK23:CU23"/>
    <mergeCell ref="CV23:DE23"/>
    <mergeCell ref="DF23:DS23"/>
    <mergeCell ref="BW22:CJ22"/>
    <mergeCell ref="CK22:CU22"/>
    <mergeCell ref="CV22:DE22"/>
    <mergeCell ref="DF22:DS22"/>
    <mergeCell ref="A23:D23"/>
    <mergeCell ref="E23:T23"/>
    <mergeCell ref="U23:AF23"/>
    <mergeCell ref="AG23:AT23"/>
    <mergeCell ref="AU23:BH23"/>
    <mergeCell ref="BI23:BV23"/>
    <mergeCell ref="BW21:CJ21"/>
    <mergeCell ref="CK21:CU21"/>
    <mergeCell ref="CV21:DE21"/>
    <mergeCell ref="DF21:DS21"/>
    <mergeCell ref="A22:D22"/>
    <mergeCell ref="E22:T22"/>
    <mergeCell ref="U22:AF22"/>
    <mergeCell ref="AG22:AT22"/>
    <mergeCell ref="AU22:BH22"/>
    <mergeCell ref="BI22:BV22"/>
    <mergeCell ref="BW20:CJ20"/>
    <mergeCell ref="CK20:CU20"/>
    <mergeCell ref="CV20:DE20"/>
    <mergeCell ref="DF20:DS20"/>
    <mergeCell ref="A21:D21"/>
    <mergeCell ref="E21:T21"/>
    <mergeCell ref="U21:AF21"/>
    <mergeCell ref="AG21:AT21"/>
    <mergeCell ref="AU21:BH21"/>
    <mergeCell ref="BI21:BV21"/>
    <mergeCell ref="BW19:CJ19"/>
    <mergeCell ref="CK19:CU19"/>
    <mergeCell ref="CV19:DE19"/>
    <mergeCell ref="DF19:DS19"/>
    <mergeCell ref="A20:D20"/>
    <mergeCell ref="E20:T20"/>
    <mergeCell ref="U20:AF20"/>
    <mergeCell ref="AG20:AT20"/>
    <mergeCell ref="AU20:BH20"/>
    <mergeCell ref="BI20:BV20"/>
    <mergeCell ref="A19:D19"/>
    <mergeCell ref="E19:T19"/>
    <mergeCell ref="U19:AF19"/>
    <mergeCell ref="AG19:AT19"/>
    <mergeCell ref="AU19:BH19"/>
    <mergeCell ref="BI19:BV19"/>
    <mergeCell ref="CV17:DE17"/>
    <mergeCell ref="DF17:DS17"/>
    <mergeCell ref="A18:D18"/>
    <mergeCell ref="E18:T18"/>
    <mergeCell ref="U18:AF18"/>
    <mergeCell ref="AG18:AT18"/>
    <mergeCell ref="AU18:CJ18"/>
    <mergeCell ref="CK18:CU18"/>
    <mergeCell ref="CV18:DE18"/>
    <mergeCell ref="DF18:DS18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S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S25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6:DS26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BW28:CJ28"/>
    <mergeCell ref="CK28:CU28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BW29:CJ29"/>
    <mergeCell ref="CK29:CU29"/>
    <mergeCell ref="CV29:DE29"/>
    <mergeCell ref="DF29:DS29"/>
    <mergeCell ref="A30:D30"/>
    <mergeCell ref="E30:T30"/>
    <mergeCell ref="U30:AF30"/>
    <mergeCell ref="AG30:AT30"/>
    <mergeCell ref="AU30:BH30"/>
    <mergeCell ref="BI30:BV30"/>
    <mergeCell ref="BW30:CJ30"/>
    <mergeCell ref="CK30:CU30"/>
    <mergeCell ref="CV30:DE30"/>
    <mergeCell ref="DF30:DS30"/>
    <mergeCell ref="A31:D31"/>
    <mergeCell ref="E31:T31"/>
    <mergeCell ref="U31:AF31"/>
    <mergeCell ref="AG31:AT31"/>
    <mergeCell ref="AU31:BH31"/>
    <mergeCell ref="BI31:BV31"/>
    <mergeCell ref="BW31:CJ31"/>
    <mergeCell ref="CK31:CU31"/>
    <mergeCell ref="CV31:DE31"/>
    <mergeCell ref="DF31:DS31"/>
    <mergeCell ref="A32:D32"/>
    <mergeCell ref="E32:T32"/>
    <mergeCell ref="U32:AF32"/>
    <mergeCell ref="AG32:AT32"/>
    <mergeCell ref="AU32:BH32"/>
    <mergeCell ref="BI32:BV32"/>
    <mergeCell ref="BW32:CJ32"/>
    <mergeCell ref="CK32:CU32"/>
    <mergeCell ref="CV32:DE32"/>
    <mergeCell ref="DF32:DS32"/>
    <mergeCell ref="A33:D33"/>
    <mergeCell ref="E33:T33"/>
    <mergeCell ref="U33:AF33"/>
    <mergeCell ref="AG33:AT33"/>
    <mergeCell ref="AU33:BH33"/>
    <mergeCell ref="BI33:BV33"/>
    <mergeCell ref="BW33:CJ33"/>
    <mergeCell ref="CK33:CU33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4:CU34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5:CJ35"/>
    <mergeCell ref="CK35:CU35"/>
    <mergeCell ref="CV35:DE35"/>
    <mergeCell ref="DF35:DS35"/>
    <mergeCell ref="A36:D36"/>
    <mergeCell ref="E36:T36"/>
    <mergeCell ref="U36:AF36"/>
    <mergeCell ref="AG36:AT36"/>
    <mergeCell ref="AU36:BH36"/>
    <mergeCell ref="BI36:BV36"/>
    <mergeCell ref="A37:D37"/>
    <mergeCell ref="E37:T37"/>
    <mergeCell ref="U37:AF37"/>
    <mergeCell ref="AG37:AT37"/>
    <mergeCell ref="AU37:BH37"/>
    <mergeCell ref="BI37:BV37"/>
    <mergeCell ref="BW37:CJ37"/>
    <mergeCell ref="CK37:CU37"/>
    <mergeCell ref="CV37:DE37"/>
    <mergeCell ref="DF37:DS37"/>
    <mergeCell ref="BW36:CJ36"/>
    <mergeCell ref="CK36:CU36"/>
    <mergeCell ref="CV36:DE36"/>
    <mergeCell ref="DF36:DS3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Q57"/>
  <sheetViews>
    <sheetView view="pageBreakPreview" zoomScaleSheetLayoutView="100" zoomScalePageLayoutView="0" workbookViewId="0" topLeftCell="A20">
      <selection activeCell="CQ55" sqref="CQ55"/>
    </sheetView>
  </sheetViews>
  <sheetFormatPr defaultColWidth="1.12109375" defaultRowHeight="12.75"/>
  <cols>
    <col min="1" max="94" width="1.12109375" style="3" customWidth="1"/>
    <col min="95" max="95" width="12.00390625" style="3" customWidth="1"/>
    <col min="96" max="16384" width="1.12109375" style="3" customWidth="1"/>
  </cols>
  <sheetData>
    <row r="1" spans="1:80" s="74" customFormat="1" ht="15.75" hidden="1">
      <c r="A1" s="382" t="s">
        <v>363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</row>
    <row r="2" s="75" customFormat="1" ht="8.25" hidden="1"/>
    <row r="3" spans="1:80" ht="12.75" hidden="1">
      <c r="A3" s="315" t="s">
        <v>301</v>
      </c>
      <c r="B3" s="316"/>
      <c r="C3" s="316"/>
      <c r="D3" s="317"/>
      <c r="E3" s="315" t="s">
        <v>357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7"/>
      <c r="AJ3" s="315" t="s">
        <v>362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7"/>
      <c r="AX3" s="315" t="s">
        <v>355</v>
      </c>
      <c r="AY3" s="316"/>
      <c r="AZ3" s="316"/>
      <c r="BA3" s="316"/>
      <c r="BB3" s="316"/>
      <c r="BC3" s="316"/>
      <c r="BD3" s="316"/>
      <c r="BE3" s="316"/>
      <c r="BF3" s="317"/>
      <c r="BG3" s="315" t="s">
        <v>355</v>
      </c>
      <c r="BH3" s="316"/>
      <c r="BI3" s="316"/>
      <c r="BJ3" s="316"/>
      <c r="BK3" s="316"/>
      <c r="BL3" s="316"/>
      <c r="BM3" s="316"/>
      <c r="BN3" s="316"/>
      <c r="BO3" s="317"/>
      <c r="BP3" s="315" t="s">
        <v>66</v>
      </c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7"/>
    </row>
    <row r="4" spans="1:80" ht="12.75" hidden="1">
      <c r="A4" s="324" t="s">
        <v>294</v>
      </c>
      <c r="B4" s="325"/>
      <c r="C4" s="325"/>
      <c r="D4" s="326"/>
      <c r="E4" s="324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6"/>
      <c r="AJ4" s="324" t="s">
        <v>361</v>
      </c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6"/>
      <c r="AX4" s="324" t="s">
        <v>353</v>
      </c>
      <c r="AY4" s="325"/>
      <c r="AZ4" s="325"/>
      <c r="BA4" s="325"/>
      <c r="BB4" s="325"/>
      <c r="BC4" s="325"/>
      <c r="BD4" s="325"/>
      <c r="BE4" s="325"/>
      <c r="BF4" s="326"/>
      <c r="BG4" s="324" t="s">
        <v>360</v>
      </c>
      <c r="BH4" s="325"/>
      <c r="BI4" s="325"/>
      <c r="BJ4" s="325"/>
      <c r="BK4" s="325"/>
      <c r="BL4" s="325"/>
      <c r="BM4" s="325"/>
      <c r="BN4" s="325"/>
      <c r="BO4" s="326"/>
      <c r="BP4" s="324" t="s">
        <v>351</v>
      </c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6"/>
    </row>
    <row r="5" spans="1:80" ht="12.75" hidden="1">
      <c r="A5" s="324"/>
      <c r="B5" s="325"/>
      <c r="C5" s="325"/>
      <c r="D5" s="326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6"/>
      <c r="AJ5" s="324" t="s">
        <v>359</v>
      </c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6"/>
      <c r="AX5" s="324" t="s">
        <v>67</v>
      </c>
      <c r="AY5" s="325"/>
      <c r="AZ5" s="325"/>
      <c r="BA5" s="325"/>
      <c r="BB5" s="325"/>
      <c r="BC5" s="325"/>
      <c r="BD5" s="325"/>
      <c r="BE5" s="325"/>
      <c r="BF5" s="326"/>
      <c r="BG5" s="324"/>
      <c r="BH5" s="325"/>
      <c r="BI5" s="325"/>
      <c r="BJ5" s="325"/>
      <c r="BK5" s="325"/>
      <c r="BL5" s="325"/>
      <c r="BM5" s="325"/>
      <c r="BN5" s="325"/>
      <c r="BO5" s="326"/>
      <c r="BP5" s="324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6"/>
    </row>
    <row r="6" spans="1:80" ht="12.75" hidden="1">
      <c r="A6" s="330"/>
      <c r="B6" s="331"/>
      <c r="C6" s="331"/>
      <c r="D6" s="332"/>
      <c r="E6" s="330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2"/>
      <c r="AJ6" s="330" t="s">
        <v>68</v>
      </c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2"/>
      <c r="AX6" s="330"/>
      <c r="AY6" s="331"/>
      <c r="AZ6" s="331"/>
      <c r="BA6" s="331"/>
      <c r="BB6" s="331"/>
      <c r="BC6" s="331"/>
      <c r="BD6" s="331"/>
      <c r="BE6" s="331"/>
      <c r="BF6" s="332"/>
      <c r="BG6" s="330"/>
      <c r="BH6" s="331"/>
      <c r="BI6" s="331"/>
      <c r="BJ6" s="331"/>
      <c r="BK6" s="331"/>
      <c r="BL6" s="331"/>
      <c r="BM6" s="331"/>
      <c r="BN6" s="331"/>
      <c r="BO6" s="332"/>
      <c r="BP6" s="330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2"/>
    </row>
    <row r="7" spans="1:80" ht="12.75" hidden="1">
      <c r="A7" s="330">
        <v>1</v>
      </c>
      <c r="B7" s="331"/>
      <c r="C7" s="331"/>
      <c r="D7" s="332"/>
      <c r="E7" s="330">
        <v>2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2"/>
      <c r="AJ7" s="330">
        <v>3</v>
      </c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2"/>
      <c r="AX7" s="330">
        <v>4</v>
      </c>
      <c r="AY7" s="331"/>
      <c r="AZ7" s="331"/>
      <c r="BA7" s="331"/>
      <c r="BB7" s="331"/>
      <c r="BC7" s="331"/>
      <c r="BD7" s="331"/>
      <c r="BE7" s="331"/>
      <c r="BF7" s="332"/>
      <c r="BG7" s="330">
        <v>5</v>
      </c>
      <c r="BH7" s="331"/>
      <c r="BI7" s="331"/>
      <c r="BJ7" s="331"/>
      <c r="BK7" s="331"/>
      <c r="BL7" s="331"/>
      <c r="BM7" s="331"/>
      <c r="BN7" s="331"/>
      <c r="BO7" s="332"/>
      <c r="BP7" s="330">
        <v>6</v>
      </c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2"/>
    </row>
    <row r="8" spans="1:80" ht="12.75" hidden="1">
      <c r="A8" s="157"/>
      <c r="B8" s="158"/>
      <c r="C8" s="158"/>
      <c r="D8" s="159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J8" s="388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90"/>
      <c r="AX8" s="388"/>
      <c r="AY8" s="389"/>
      <c r="AZ8" s="389"/>
      <c r="BA8" s="389"/>
      <c r="BB8" s="389"/>
      <c r="BC8" s="389"/>
      <c r="BD8" s="389"/>
      <c r="BE8" s="389"/>
      <c r="BF8" s="390"/>
      <c r="BG8" s="388"/>
      <c r="BH8" s="389"/>
      <c r="BI8" s="389"/>
      <c r="BJ8" s="389"/>
      <c r="BK8" s="389"/>
      <c r="BL8" s="389"/>
      <c r="BM8" s="389"/>
      <c r="BN8" s="389"/>
      <c r="BO8" s="390"/>
      <c r="BP8" s="388">
        <f>AJ8*AX8*BG8</f>
        <v>0</v>
      </c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90"/>
    </row>
    <row r="9" spans="1:80" ht="12.75" hidden="1">
      <c r="A9" s="157"/>
      <c r="B9" s="158"/>
      <c r="C9" s="158"/>
      <c r="D9" s="159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388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90"/>
      <c r="AX9" s="388"/>
      <c r="AY9" s="389"/>
      <c r="AZ9" s="389"/>
      <c r="BA9" s="389"/>
      <c r="BB9" s="389"/>
      <c r="BC9" s="389"/>
      <c r="BD9" s="389"/>
      <c r="BE9" s="389"/>
      <c r="BF9" s="390"/>
      <c r="BG9" s="388"/>
      <c r="BH9" s="389"/>
      <c r="BI9" s="389"/>
      <c r="BJ9" s="389"/>
      <c r="BK9" s="389"/>
      <c r="BL9" s="389"/>
      <c r="BM9" s="389"/>
      <c r="BN9" s="389"/>
      <c r="BO9" s="390"/>
      <c r="BP9" s="388">
        <f>AJ9*AX9*BG9</f>
        <v>0</v>
      </c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90"/>
    </row>
    <row r="10" spans="1:80" ht="12.75" hidden="1">
      <c r="A10" s="157"/>
      <c r="B10" s="158"/>
      <c r="C10" s="158"/>
      <c r="D10" s="159"/>
      <c r="E10" s="379" t="s">
        <v>275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1"/>
      <c r="AJ10" s="333" t="s">
        <v>38</v>
      </c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5"/>
      <c r="AX10" s="333" t="s">
        <v>38</v>
      </c>
      <c r="AY10" s="334"/>
      <c r="AZ10" s="334"/>
      <c r="BA10" s="334"/>
      <c r="BB10" s="334"/>
      <c r="BC10" s="334"/>
      <c r="BD10" s="334"/>
      <c r="BE10" s="334"/>
      <c r="BF10" s="335"/>
      <c r="BG10" s="333" t="s">
        <v>38</v>
      </c>
      <c r="BH10" s="334"/>
      <c r="BI10" s="334"/>
      <c r="BJ10" s="334"/>
      <c r="BK10" s="334"/>
      <c r="BL10" s="334"/>
      <c r="BM10" s="334"/>
      <c r="BN10" s="334"/>
      <c r="BO10" s="335"/>
      <c r="BP10" s="388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90"/>
    </row>
    <row r="11" s="1" customFormat="1" ht="15.75"/>
    <row r="12" spans="1:80" s="74" customFormat="1" ht="15.75">
      <c r="A12" s="382" t="s">
        <v>358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</row>
    <row r="13" s="75" customFormat="1" ht="8.25"/>
    <row r="14" spans="1:80" ht="12.75">
      <c r="A14" s="315" t="s">
        <v>301</v>
      </c>
      <c r="B14" s="316"/>
      <c r="C14" s="316"/>
      <c r="D14" s="317"/>
      <c r="E14" s="315" t="s">
        <v>357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7"/>
      <c r="AJ14" s="315" t="s">
        <v>356</v>
      </c>
      <c r="AK14" s="316"/>
      <c r="AL14" s="316"/>
      <c r="AM14" s="316"/>
      <c r="AN14" s="316"/>
      <c r="AO14" s="316"/>
      <c r="AP14" s="316"/>
      <c r="AQ14" s="316"/>
      <c r="AR14" s="316"/>
      <c r="AS14" s="316"/>
      <c r="AT14" s="317"/>
      <c r="AU14" s="315" t="s">
        <v>355</v>
      </c>
      <c r="AV14" s="316"/>
      <c r="AW14" s="316"/>
      <c r="AX14" s="316"/>
      <c r="AY14" s="316"/>
      <c r="AZ14" s="316"/>
      <c r="BA14" s="316"/>
      <c r="BB14" s="316"/>
      <c r="BC14" s="316"/>
      <c r="BD14" s="317"/>
      <c r="BE14" s="315" t="s">
        <v>354</v>
      </c>
      <c r="BF14" s="316"/>
      <c r="BG14" s="316"/>
      <c r="BH14" s="316"/>
      <c r="BI14" s="316"/>
      <c r="BJ14" s="316"/>
      <c r="BK14" s="316"/>
      <c r="BL14" s="316"/>
      <c r="BM14" s="316"/>
      <c r="BN14" s="316"/>
      <c r="BO14" s="317"/>
      <c r="BP14" s="315" t="s">
        <v>66</v>
      </c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7"/>
    </row>
    <row r="15" spans="1:80" ht="12.75">
      <c r="A15" s="324" t="s">
        <v>294</v>
      </c>
      <c r="B15" s="325"/>
      <c r="C15" s="325"/>
      <c r="D15" s="326"/>
      <c r="E15" s="324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6"/>
      <c r="AJ15" s="324" t="s">
        <v>353</v>
      </c>
      <c r="AK15" s="325"/>
      <c r="AL15" s="325"/>
      <c r="AM15" s="325"/>
      <c r="AN15" s="325"/>
      <c r="AO15" s="325"/>
      <c r="AP15" s="325"/>
      <c r="AQ15" s="325"/>
      <c r="AR15" s="325"/>
      <c r="AS15" s="325"/>
      <c r="AT15" s="326"/>
      <c r="AU15" s="324" t="s">
        <v>352</v>
      </c>
      <c r="AV15" s="325"/>
      <c r="AW15" s="325"/>
      <c r="AX15" s="325"/>
      <c r="AY15" s="325"/>
      <c r="AZ15" s="325"/>
      <c r="BA15" s="325"/>
      <c r="BB15" s="325"/>
      <c r="BC15" s="325"/>
      <c r="BD15" s="326"/>
      <c r="BE15" s="324" t="s">
        <v>64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6"/>
      <c r="BP15" s="324" t="s">
        <v>351</v>
      </c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6"/>
    </row>
    <row r="16" spans="1:80" ht="12.75">
      <c r="A16" s="324"/>
      <c r="B16" s="325"/>
      <c r="C16" s="325"/>
      <c r="D16" s="326"/>
      <c r="E16" s="324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6"/>
      <c r="AJ16" s="324" t="s">
        <v>350</v>
      </c>
      <c r="AK16" s="325"/>
      <c r="AL16" s="325"/>
      <c r="AM16" s="325"/>
      <c r="AN16" s="325"/>
      <c r="AO16" s="325"/>
      <c r="AP16" s="325"/>
      <c r="AQ16" s="325"/>
      <c r="AR16" s="325"/>
      <c r="AS16" s="325"/>
      <c r="AT16" s="326"/>
      <c r="AU16" s="324" t="s">
        <v>349</v>
      </c>
      <c r="AV16" s="325"/>
      <c r="AW16" s="325"/>
      <c r="AX16" s="325"/>
      <c r="AY16" s="325"/>
      <c r="AZ16" s="325"/>
      <c r="BA16" s="325"/>
      <c r="BB16" s="325"/>
      <c r="BC16" s="325"/>
      <c r="BD16" s="326"/>
      <c r="BE16" s="324" t="s">
        <v>348</v>
      </c>
      <c r="BF16" s="325"/>
      <c r="BG16" s="325"/>
      <c r="BH16" s="325"/>
      <c r="BI16" s="325"/>
      <c r="BJ16" s="325"/>
      <c r="BK16" s="325"/>
      <c r="BL16" s="325"/>
      <c r="BM16" s="325"/>
      <c r="BN16" s="325"/>
      <c r="BO16" s="326"/>
      <c r="BP16" s="324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6"/>
    </row>
    <row r="17" spans="1:80" ht="12.75">
      <c r="A17" s="330"/>
      <c r="B17" s="331"/>
      <c r="C17" s="331"/>
      <c r="D17" s="332"/>
      <c r="E17" s="330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2"/>
      <c r="AJ17" s="330" t="s">
        <v>347</v>
      </c>
      <c r="AK17" s="331"/>
      <c r="AL17" s="331"/>
      <c r="AM17" s="331"/>
      <c r="AN17" s="331"/>
      <c r="AO17" s="331"/>
      <c r="AP17" s="331"/>
      <c r="AQ17" s="331"/>
      <c r="AR17" s="331"/>
      <c r="AS17" s="331"/>
      <c r="AT17" s="332"/>
      <c r="AU17" s="330" t="s">
        <v>346</v>
      </c>
      <c r="AV17" s="331"/>
      <c r="AW17" s="331"/>
      <c r="AX17" s="331"/>
      <c r="AY17" s="331"/>
      <c r="AZ17" s="331"/>
      <c r="BA17" s="331"/>
      <c r="BB17" s="331"/>
      <c r="BC17" s="331"/>
      <c r="BD17" s="332"/>
      <c r="BE17" s="330" t="s">
        <v>345</v>
      </c>
      <c r="BF17" s="331"/>
      <c r="BG17" s="331"/>
      <c r="BH17" s="331"/>
      <c r="BI17" s="331"/>
      <c r="BJ17" s="331"/>
      <c r="BK17" s="331"/>
      <c r="BL17" s="331"/>
      <c r="BM17" s="331"/>
      <c r="BN17" s="331"/>
      <c r="BO17" s="332"/>
      <c r="BP17" s="330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2"/>
    </row>
    <row r="18" spans="1:80" ht="12.75">
      <c r="A18" s="330">
        <v>1</v>
      </c>
      <c r="B18" s="331"/>
      <c r="C18" s="331"/>
      <c r="D18" s="332"/>
      <c r="E18" s="330">
        <v>2</v>
      </c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2"/>
      <c r="AJ18" s="330">
        <v>3</v>
      </c>
      <c r="AK18" s="331"/>
      <c r="AL18" s="331"/>
      <c r="AM18" s="331"/>
      <c r="AN18" s="331"/>
      <c r="AO18" s="331"/>
      <c r="AP18" s="331"/>
      <c r="AQ18" s="331"/>
      <c r="AR18" s="331"/>
      <c r="AS18" s="331"/>
      <c r="AT18" s="332"/>
      <c r="AU18" s="330">
        <v>4</v>
      </c>
      <c r="AV18" s="331"/>
      <c r="AW18" s="331"/>
      <c r="AX18" s="331"/>
      <c r="AY18" s="331"/>
      <c r="AZ18" s="331"/>
      <c r="BA18" s="331"/>
      <c r="BB18" s="331"/>
      <c r="BC18" s="331"/>
      <c r="BD18" s="332"/>
      <c r="BE18" s="330">
        <v>5</v>
      </c>
      <c r="BF18" s="331"/>
      <c r="BG18" s="331"/>
      <c r="BH18" s="331"/>
      <c r="BI18" s="331"/>
      <c r="BJ18" s="331"/>
      <c r="BK18" s="331"/>
      <c r="BL18" s="331"/>
      <c r="BM18" s="331"/>
      <c r="BN18" s="331"/>
      <c r="BO18" s="332"/>
      <c r="BP18" s="330">
        <v>6</v>
      </c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2"/>
    </row>
    <row r="19" spans="1:80" ht="12.75">
      <c r="A19" s="157"/>
      <c r="B19" s="158"/>
      <c r="C19" s="158"/>
      <c r="D19" s="159"/>
      <c r="E19" s="157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  <c r="AJ19" s="388"/>
      <c r="AK19" s="389"/>
      <c r="AL19" s="389"/>
      <c r="AM19" s="389"/>
      <c r="AN19" s="389"/>
      <c r="AO19" s="389"/>
      <c r="AP19" s="389"/>
      <c r="AQ19" s="389"/>
      <c r="AR19" s="389"/>
      <c r="AS19" s="389"/>
      <c r="AT19" s="390"/>
      <c r="AU19" s="388"/>
      <c r="AV19" s="389"/>
      <c r="AW19" s="389"/>
      <c r="AX19" s="389"/>
      <c r="AY19" s="389"/>
      <c r="AZ19" s="389"/>
      <c r="BA19" s="389"/>
      <c r="BB19" s="389"/>
      <c r="BC19" s="389"/>
      <c r="BD19" s="390"/>
      <c r="BE19" s="388"/>
      <c r="BF19" s="389"/>
      <c r="BG19" s="389"/>
      <c r="BH19" s="389"/>
      <c r="BI19" s="389"/>
      <c r="BJ19" s="389"/>
      <c r="BK19" s="389"/>
      <c r="BL19" s="389"/>
      <c r="BM19" s="389"/>
      <c r="BN19" s="389"/>
      <c r="BO19" s="390"/>
      <c r="BP19" s="388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90"/>
    </row>
    <row r="20" spans="1:80" ht="12.75">
      <c r="A20" s="157"/>
      <c r="B20" s="158"/>
      <c r="C20" s="158"/>
      <c r="D20" s="159"/>
      <c r="E20" s="157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9"/>
      <c r="AJ20" s="388"/>
      <c r="AK20" s="389"/>
      <c r="AL20" s="389"/>
      <c r="AM20" s="389"/>
      <c r="AN20" s="389"/>
      <c r="AO20" s="389"/>
      <c r="AP20" s="389"/>
      <c r="AQ20" s="389"/>
      <c r="AR20" s="389"/>
      <c r="AS20" s="389"/>
      <c r="AT20" s="390"/>
      <c r="AU20" s="388"/>
      <c r="AV20" s="389"/>
      <c r="AW20" s="389"/>
      <c r="AX20" s="389"/>
      <c r="AY20" s="389"/>
      <c r="AZ20" s="389"/>
      <c r="BA20" s="389"/>
      <c r="BB20" s="389"/>
      <c r="BC20" s="389"/>
      <c r="BD20" s="390"/>
      <c r="BE20" s="388"/>
      <c r="BF20" s="389"/>
      <c r="BG20" s="389"/>
      <c r="BH20" s="389"/>
      <c r="BI20" s="389"/>
      <c r="BJ20" s="389"/>
      <c r="BK20" s="389"/>
      <c r="BL20" s="389"/>
      <c r="BM20" s="389"/>
      <c r="BN20" s="389"/>
      <c r="BO20" s="390"/>
      <c r="BP20" s="388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90"/>
    </row>
    <row r="21" spans="1:80" ht="12.75">
      <c r="A21" s="157"/>
      <c r="B21" s="158"/>
      <c r="C21" s="158"/>
      <c r="D21" s="159"/>
      <c r="E21" s="379" t="s">
        <v>275</v>
      </c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1"/>
      <c r="AJ21" s="333" t="s">
        <v>38</v>
      </c>
      <c r="AK21" s="334"/>
      <c r="AL21" s="334"/>
      <c r="AM21" s="334"/>
      <c r="AN21" s="334"/>
      <c r="AO21" s="334"/>
      <c r="AP21" s="334"/>
      <c r="AQ21" s="334"/>
      <c r="AR21" s="334"/>
      <c r="AS21" s="334"/>
      <c r="AT21" s="335"/>
      <c r="AU21" s="333" t="s">
        <v>38</v>
      </c>
      <c r="AV21" s="334"/>
      <c r="AW21" s="334"/>
      <c r="AX21" s="334"/>
      <c r="AY21" s="334"/>
      <c r="AZ21" s="334"/>
      <c r="BA21" s="334"/>
      <c r="BB21" s="334"/>
      <c r="BC21" s="334"/>
      <c r="BD21" s="335"/>
      <c r="BE21" s="333" t="s">
        <v>38</v>
      </c>
      <c r="BF21" s="334"/>
      <c r="BG21" s="334"/>
      <c r="BH21" s="334"/>
      <c r="BI21" s="334"/>
      <c r="BJ21" s="334"/>
      <c r="BK21" s="334"/>
      <c r="BL21" s="334"/>
      <c r="BM21" s="334"/>
      <c r="BN21" s="334"/>
      <c r="BO21" s="335"/>
      <c r="BP21" s="388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90"/>
    </row>
    <row r="22" s="1" customFormat="1" ht="15.75"/>
    <row r="23" spans="1:80" s="74" customFormat="1" ht="15.75">
      <c r="A23" s="391" t="s">
        <v>344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</row>
    <row r="24" spans="1:80" ht="14.25">
      <c r="A24" s="391" t="s">
        <v>343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</row>
    <row r="25" spans="1:80" ht="14.25">
      <c r="A25" s="391" t="s">
        <v>342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</row>
    <row r="26" s="75" customFormat="1" ht="8.25"/>
    <row r="27" spans="1:80" ht="12.75">
      <c r="A27" s="315" t="s">
        <v>301</v>
      </c>
      <c r="B27" s="316"/>
      <c r="C27" s="316"/>
      <c r="D27" s="317"/>
      <c r="E27" s="315" t="s">
        <v>341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7"/>
      <c r="BE27" s="318" t="s">
        <v>340</v>
      </c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20"/>
      <c r="BQ27" s="315" t="s">
        <v>339</v>
      </c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7"/>
    </row>
    <row r="28" spans="1:80" ht="12.75">
      <c r="A28" s="324" t="s">
        <v>294</v>
      </c>
      <c r="B28" s="325"/>
      <c r="C28" s="325"/>
      <c r="D28" s="326"/>
      <c r="E28" s="324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6"/>
      <c r="BE28" s="327" t="s">
        <v>338</v>
      </c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9"/>
      <c r="BQ28" s="324" t="s">
        <v>68</v>
      </c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6"/>
    </row>
    <row r="29" spans="1:80" ht="12.75">
      <c r="A29" s="324"/>
      <c r="B29" s="325"/>
      <c r="C29" s="325"/>
      <c r="D29" s="326"/>
      <c r="E29" s="324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6"/>
      <c r="BE29" s="327" t="s">
        <v>337</v>
      </c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9"/>
      <c r="BQ29" s="324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6"/>
    </row>
    <row r="30" spans="1:80" ht="12.75">
      <c r="A30" s="330"/>
      <c r="B30" s="331"/>
      <c r="C30" s="331"/>
      <c r="D30" s="332"/>
      <c r="E30" s="330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2"/>
      <c r="BE30" s="333" t="s">
        <v>336</v>
      </c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5"/>
      <c r="BQ30" s="330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2"/>
    </row>
    <row r="31" spans="1:80" ht="12.75">
      <c r="A31" s="321">
        <v>1</v>
      </c>
      <c r="B31" s="322"/>
      <c r="C31" s="322"/>
      <c r="D31" s="323"/>
      <c r="E31" s="321">
        <v>2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3"/>
      <c r="BE31" s="385">
        <v>3</v>
      </c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7"/>
      <c r="BQ31" s="321">
        <v>4</v>
      </c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3"/>
    </row>
    <row r="32" spans="1:80" ht="12.75">
      <c r="A32" s="385">
        <v>1</v>
      </c>
      <c r="B32" s="386"/>
      <c r="C32" s="386"/>
      <c r="D32" s="387"/>
      <c r="E32" s="181" t="s">
        <v>335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3"/>
      <c r="BE32" s="385" t="s">
        <v>38</v>
      </c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7"/>
      <c r="BQ32" s="392">
        <f>BQ33</f>
        <v>72046.3568</v>
      </c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4"/>
    </row>
    <row r="33" spans="1:80" ht="12.75">
      <c r="A33" s="315" t="s">
        <v>334</v>
      </c>
      <c r="B33" s="316"/>
      <c r="C33" s="316"/>
      <c r="D33" s="317"/>
      <c r="E33" s="238" t="s">
        <v>6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40"/>
      <c r="BE33" s="395">
        <v>327483.44</v>
      </c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7"/>
      <c r="BQ33" s="395">
        <f>BE33*22%</f>
        <v>72046.3568</v>
      </c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7"/>
    </row>
    <row r="34" spans="1:80" ht="12.75">
      <c r="A34" s="330"/>
      <c r="B34" s="331"/>
      <c r="C34" s="331"/>
      <c r="D34" s="332"/>
      <c r="E34" s="401" t="s">
        <v>333</v>
      </c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3"/>
      <c r="BE34" s="398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400"/>
      <c r="BQ34" s="398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400"/>
    </row>
    <row r="35" spans="1:80" ht="12.75">
      <c r="A35" s="385" t="s">
        <v>332</v>
      </c>
      <c r="B35" s="386"/>
      <c r="C35" s="386"/>
      <c r="D35" s="387"/>
      <c r="E35" s="195" t="s">
        <v>331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7"/>
      <c r="BE35" s="392">
        <v>0</v>
      </c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4"/>
      <c r="BQ35" s="392">
        <v>0</v>
      </c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4"/>
    </row>
    <row r="36" spans="1:80" ht="12.75">
      <c r="A36" s="315" t="s">
        <v>330</v>
      </c>
      <c r="B36" s="316"/>
      <c r="C36" s="316"/>
      <c r="D36" s="317"/>
      <c r="E36" s="238" t="s">
        <v>329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40"/>
      <c r="BE36" s="395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7"/>
      <c r="BQ36" s="395">
        <v>0</v>
      </c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7"/>
    </row>
    <row r="37" spans="1:80" ht="12.75">
      <c r="A37" s="330"/>
      <c r="B37" s="331"/>
      <c r="C37" s="331"/>
      <c r="D37" s="332"/>
      <c r="E37" s="401" t="s">
        <v>328</v>
      </c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3"/>
      <c r="BE37" s="398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400"/>
      <c r="BQ37" s="398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400"/>
    </row>
    <row r="38" spans="1:80" ht="12.75">
      <c r="A38" s="315">
        <v>2</v>
      </c>
      <c r="B38" s="316"/>
      <c r="C38" s="316"/>
      <c r="D38" s="317"/>
      <c r="E38" s="160" t="s">
        <v>327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2"/>
      <c r="BE38" s="407" t="s">
        <v>38</v>
      </c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9"/>
      <c r="BQ38" s="395">
        <f>SUM(BQ40:CB50)</f>
        <v>10151.98664</v>
      </c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7"/>
    </row>
    <row r="39" spans="1:80" ht="12.75">
      <c r="A39" s="330"/>
      <c r="B39" s="331"/>
      <c r="C39" s="331"/>
      <c r="D39" s="332"/>
      <c r="E39" s="157" t="s">
        <v>326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9"/>
      <c r="BE39" s="410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2"/>
      <c r="BQ39" s="398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400"/>
    </row>
    <row r="40" spans="1:80" ht="12.75">
      <c r="A40" s="315" t="s">
        <v>325</v>
      </c>
      <c r="B40" s="316"/>
      <c r="C40" s="316"/>
      <c r="D40" s="317"/>
      <c r="E40" s="238" t="s">
        <v>6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40"/>
      <c r="BE40" s="395">
        <v>327483.44</v>
      </c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7"/>
      <c r="BQ40" s="395">
        <f>BE40*2.9%</f>
        <v>9497.01976</v>
      </c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7"/>
    </row>
    <row r="41" spans="1:80" ht="12.75">
      <c r="A41" s="324"/>
      <c r="B41" s="325"/>
      <c r="C41" s="325"/>
      <c r="D41" s="326"/>
      <c r="E41" s="404" t="s">
        <v>324</v>
      </c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6"/>
      <c r="BE41" s="413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5"/>
      <c r="BQ41" s="413"/>
      <c r="BR41" s="414"/>
      <c r="BS41" s="414"/>
      <c r="BT41" s="414"/>
      <c r="BU41" s="414"/>
      <c r="BV41" s="414"/>
      <c r="BW41" s="414"/>
      <c r="BX41" s="414"/>
      <c r="BY41" s="414"/>
      <c r="BZ41" s="414"/>
      <c r="CA41" s="414"/>
      <c r="CB41" s="415"/>
    </row>
    <row r="42" spans="1:80" ht="12.75">
      <c r="A42" s="330"/>
      <c r="B42" s="331"/>
      <c r="C42" s="331"/>
      <c r="D42" s="332"/>
      <c r="E42" s="401" t="s">
        <v>323</v>
      </c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3"/>
      <c r="BE42" s="398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400"/>
      <c r="BQ42" s="398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400"/>
    </row>
    <row r="43" spans="1:80" ht="12.75">
      <c r="A43" s="315" t="s">
        <v>322</v>
      </c>
      <c r="B43" s="316"/>
      <c r="C43" s="316"/>
      <c r="D43" s="317"/>
      <c r="E43" s="238" t="s">
        <v>321</v>
      </c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40"/>
      <c r="BE43" s="395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7"/>
      <c r="BQ43" s="395">
        <v>0</v>
      </c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7"/>
    </row>
    <row r="44" spans="1:80" ht="12.75">
      <c r="A44" s="330"/>
      <c r="B44" s="331"/>
      <c r="C44" s="331"/>
      <c r="D44" s="332"/>
      <c r="E44" s="401" t="s">
        <v>320</v>
      </c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3"/>
      <c r="BE44" s="398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400"/>
      <c r="BQ44" s="398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400"/>
    </row>
    <row r="45" spans="1:80" ht="12.75">
      <c r="A45" s="315" t="s">
        <v>319</v>
      </c>
      <c r="B45" s="316"/>
      <c r="C45" s="316"/>
      <c r="D45" s="317"/>
      <c r="E45" s="238" t="s">
        <v>315</v>
      </c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40"/>
      <c r="BE45" s="395">
        <v>327483.44</v>
      </c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7"/>
      <c r="BQ45" s="395">
        <f>BE45*0.2%</f>
        <v>654.9668800000001</v>
      </c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7"/>
    </row>
    <row r="46" spans="1:80" ht="12.75">
      <c r="A46" s="330"/>
      <c r="B46" s="331"/>
      <c r="C46" s="331"/>
      <c r="D46" s="332"/>
      <c r="E46" s="401" t="s">
        <v>318</v>
      </c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3"/>
      <c r="BE46" s="398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400"/>
      <c r="BQ46" s="398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400"/>
    </row>
    <row r="47" spans="1:80" ht="12.75">
      <c r="A47" s="315" t="s">
        <v>317</v>
      </c>
      <c r="B47" s="316"/>
      <c r="C47" s="316"/>
      <c r="D47" s="317"/>
      <c r="E47" s="238" t="s">
        <v>315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40"/>
      <c r="BE47" s="395"/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7"/>
      <c r="BQ47" s="395"/>
      <c r="BR47" s="396"/>
      <c r="BS47" s="396"/>
      <c r="BT47" s="396"/>
      <c r="BU47" s="396"/>
      <c r="BV47" s="396"/>
      <c r="BW47" s="396"/>
      <c r="BX47" s="396"/>
      <c r="BY47" s="396"/>
      <c r="BZ47" s="396"/>
      <c r="CA47" s="396"/>
      <c r="CB47" s="397"/>
    </row>
    <row r="48" spans="1:80" ht="12.75" customHeight="1">
      <c r="A48" s="330"/>
      <c r="B48" s="331"/>
      <c r="C48" s="331"/>
      <c r="D48" s="332"/>
      <c r="E48" s="401" t="s">
        <v>314</v>
      </c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3"/>
      <c r="BE48" s="398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400"/>
      <c r="BQ48" s="398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400"/>
    </row>
    <row r="49" spans="1:80" ht="12.75">
      <c r="A49" s="315" t="s">
        <v>316</v>
      </c>
      <c r="B49" s="316"/>
      <c r="C49" s="316"/>
      <c r="D49" s="317"/>
      <c r="E49" s="238" t="s">
        <v>315</v>
      </c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40"/>
      <c r="BE49" s="395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7"/>
      <c r="BQ49" s="395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7"/>
    </row>
    <row r="50" spans="1:80" ht="12.75" customHeight="1">
      <c r="A50" s="330"/>
      <c r="B50" s="331"/>
      <c r="C50" s="331"/>
      <c r="D50" s="332"/>
      <c r="E50" s="401" t="s">
        <v>314</v>
      </c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3"/>
      <c r="BE50" s="398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400"/>
      <c r="BQ50" s="398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400"/>
    </row>
    <row r="51" spans="1:80" ht="12.75">
      <c r="A51" s="315">
        <v>3</v>
      </c>
      <c r="B51" s="316"/>
      <c r="C51" s="316"/>
      <c r="D51" s="317"/>
      <c r="E51" s="160" t="s">
        <v>313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2"/>
      <c r="BE51" s="395">
        <v>327483.44</v>
      </c>
      <c r="BF51" s="396"/>
      <c r="BG51" s="396"/>
      <c r="BH51" s="396"/>
      <c r="BI51" s="396"/>
      <c r="BJ51" s="396"/>
      <c r="BK51" s="396"/>
      <c r="BL51" s="396"/>
      <c r="BM51" s="396"/>
      <c r="BN51" s="396"/>
      <c r="BO51" s="396"/>
      <c r="BP51" s="397"/>
      <c r="BQ51" s="395">
        <f>BE51*5.1%</f>
        <v>16701.65544</v>
      </c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7"/>
    </row>
    <row r="52" spans="1:80" ht="12.75">
      <c r="A52" s="330"/>
      <c r="B52" s="331"/>
      <c r="C52" s="331"/>
      <c r="D52" s="332"/>
      <c r="E52" s="157" t="s">
        <v>312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9"/>
      <c r="BE52" s="398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400"/>
      <c r="BQ52" s="398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400"/>
    </row>
    <row r="53" spans="1:80" ht="12.75">
      <c r="A53" s="385"/>
      <c r="B53" s="386"/>
      <c r="C53" s="386"/>
      <c r="D53" s="387"/>
      <c r="E53" s="379" t="s">
        <v>275</v>
      </c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1"/>
      <c r="BE53" s="385" t="s">
        <v>38</v>
      </c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7"/>
      <c r="BQ53" s="392">
        <v>98900</v>
      </c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4"/>
    </row>
    <row r="54" spans="1:95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CQ54" s="86"/>
    </row>
    <row r="55" spans="1:80" s="10" customFormat="1" ht="11.25">
      <c r="A55" s="416" t="s">
        <v>311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  <c r="CB55" s="416"/>
    </row>
    <row r="56" spans="1:80" s="10" customFormat="1" ht="11.25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</row>
    <row r="57" spans="1:80" s="10" customFormat="1" ht="11.2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416"/>
      <c r="CB57" s="416"/>
    </row>
  </sheetData>
  <sheetProtection/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11</cp:lastModifiedBy>
  <cp:lastPrinted>2018-02-05T06:16:46Z</cp:lastPrinted>
  <dcterms:created xsi:type="dcterms:W3CDTF">2004-09-19T06:34:55Z</dcterms:created>
  <dcterms:modified xsi:type="dcterms:W3CDTF">2018-02-08T10:35:56Z</dcterms:modified>
  <cp:category/>
  <cp:version/>
  <cp:contentType/>
  <cp:contentStatus/>
</cp:coreProperties>
</file>